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4" activeTab="0"/>
  </bookViews>
  <sheets>
    <sheet name="KV 1 mell" sheetId="1" r:id="rId1"/>
    <sheet name="KV 2 mell" sheetId="2" r:id="rId2"/>
    <sheet name="KV 3 mell" sheetId="3" r:id="rId3"/>
    <sheet name="Kv 5 mell" sheetId="4" r:id="rId4"/>
  </sheets>
  <definedNames/>
  <calcPr fullCalcOnLoad="1"/>
</workbook>
</file>

<file path=xl/sharedStrings.xml><?xml version="1.0" encoding="utf-8"?>
<sst xmlns="http://schemas.openxmlformats.org/spreadsheetml/2006/main" count="694" uniqueCount="318">
  <si>
    <t>1.melléklet</t>
  </si>
  <si>
    <t>Révfülöp Nagyközség Önkormányzata</t>
  </si>
  <si>
    <t xml:space="preserve"> 2012. évi bevételi és kiadási előirányzatainak főösszesítője</t>
  </si>
  <si>
    <t xml:space="preserve">                                                                                                                                                                 </t>
  </si>
  <si>
    <t>Ezer Ft</t>
  </si>
  <si>
    <t>Sor szám</t>
  </si>
  <si>
    <t>Bevételek</t>
  </si>
  <si>
    <t>2012.évi eredeti előirányzat</t>
  </si>
  <si>
    <t>Módosítás</t>
  </si>
  <si>
    <t>2012.évi módosított előirányzat</t>
  </si>
  <si>
    <t>jun.25</t>
  </si>
  <si>
    <t>A</t>
  </si>
  <si>
    <t>D</t>
  </si>
  <si>
    <t>1.</t>
  </si>
  <si>
    <t>I.</t>
  </si>
  <si>
    <t>Működési bevételek</t>
  </si>
  <si>
    <t>2.</t>
  </si>
  <si>
    <t>Hatósági jogkörhöz köthető működési bevételek</t>
  </si>
  <si>
    <t>3.</t>
  </si>
  <si>
    <t>Intézményi működéssel kapcsolatos bevételek</t>
  </si>
  <si>
    <t>4.</t>
  </si>
  <si>
    <t>Általános forgalmi adó</t>
  </si>
  <si>
    <t>5.</t>
  </si>
  <si>
    <t>Kamat bevételek</t>
  </si>
  <si>
    <t>6.</t>
  </si>
  <si>
    <t>Összesen</t>
  </si>
  <si>
    <t>7.</t>
  </si>
  <si>
    <t>II.</t>
  </si>
  <si>
    <t>Önkormányzat sajátos működési bevételei</t>
  </si>
  <si>
    <t>8.</t>
  </si>
  <si>
    <t>Helyi adók</t>
  </si>
  <si>
    <t>9.</t>
  </si>
  <si>
    <t>Átengedett központi adók</t>
  </si>
  <si>
    <t>10.</t>
  </si>
  <si>
    <t>Talajterhelési díj</t>
  </si>
  <si>
    <t>11.</t>
  </si>
  <si>
    <t>Egyéb sajátos bevétel</t>
  </si>
  <si>
    <t>12.</t>
  </si>
  <si>
    <t>Bírság, pótlék</t>
  </si>
  <si>
    <t>13.</t>
  </si>
  <si>
    <t>14.</t>
  </si>
  <si>
    <t>III.</t>
  </si>
  <si>
    <t>Támogatások</t>
  </si>
  <si>
    <t>15.</t>
  </si>
  <si>
    <t>IV.</t>
  </si>
  <si>
    <t>Felhalmozási és tőke jellegű bevételek</t>
  </si>
  <si>
    <t>16.</t>
  </si>
  <si>
    <t>V.</t>
  </si>
  <si>
    <t>Véglegesen átvett pénzeszközök</t>
  </si>
  <si>
    <t>17.</t>
  </si>
  <si>
    <t>Működési célú pénzeszköz átvétel</t>
  </si>
  <si>
    <t>18.</t>
  </si>
  <si>
    <t>Felhalmozási célú pénzeszköz átvétel</t>
  </si>
  <si>
    <t>19.</t>
  </si>
  <si>
    <t>20.</t>
  </si>
  <si>
    <t>VI.</t>
  </si>
  <si>
    <t>Hitel felvétel fejlesztési célra</t>
  </si>
  <si>
    <t>21.</t>
  </si>
  <si>
    <t>Kölcsön törlesztés</t>
  </si>
  <si>
    <t>22.</t>
  </si>
  <si>
    <t>VII.</t>
  </si>
  <si>
    <t xml:space="preserve">  Pénzmaradvány</t>
  </si>
  <si>
    <t>23.</t>
  </si>
  <si>
    <t>VIII.</t>
  </si>
  <si>
    <t>Előző évi költségvetési elszámolás</t>
  </si>
  <si>
    <t>24.</t>
  </si>
  <si>
    <t>Bevételek össszesen</t>
  </si>
  <si>
    <t>Kiadások</t>
  </si>
  <si>
    <t>Önkormányzat és intézmények kiadásai</t>
  </si>
  <si>
    <t>Ebből: Személyi juttatás</t>
  </si>
  <si>
    <t xml:space="preserve">          Járulékok</t>
  </si>
  <si>
    <t xml:space="preserve">          Dologi kiadások</t>
  </si>
  <si>
    <t>Működési célú pénzeszköz átadás</t>
  </si>
  <si>
    <t>Felhalmozási célú pénzeszköz átadás</t>
  </si>
  <si>
    <t>Felhalmozási kiadások</t>
  </si>
  <si>
    <t>Hitel törlesztés</t>
  </si>
  <si>
    <t>Tartalék</t>
  </si>
  <si>
    <t>Céltartalék felhalmozási kiadásokra</t>
  </si>
  <si>
    <t>Egyéb értékpapír vásárlás</t>
  </si>
  <si>
    <t>Egyéb értékpapír visszaváltás</t>
  </si>
  <si>
    <t>Kiadások összesen</t>
  </si>
  <si>
    <t>2.melléklet</t>
  </si>
  <si>
    <t xml:space="preserve">Révfülöp Nagyközség Önkormányzata és költségvetési szervei </t>
  </si>
  <si>
    <t>2012. évi bevételi előirányzatai forrásonként</t>
  </si>
  <si>
    <t>B</t>
  </si>
  <si>
    <t>Bírságból származó bevétel</t>
  </si>
  <si>
    <t>Óvodai intézményi ellátási díj bevétel</t>
  </si>
  <si>
    <t>Óvodai alkalmazottak étkezés térítése</t>
  </si>
  <si>
    <t>Áfa bevétel</t>
  </si>
  <si>
    <t>Óvoda bevétele összesen</t>
  </si>
  <si>
    <t>Iskolai intézményi ellátási díj bevétel</t>
  </si>
  <si>
    <t>Iskolai alkalmazottak étkezés térítése</t>
  </si>
  <si>
    <t>Iskolai egyéb étkezők térítési díja</t>
  </si>
  <si>
    <t>Helyiségek bérbeadása</t>
  </si>
  <si>
    <t>Iskola bevétele összesen</t>
  </si>
  <si>
    <t>Szociális étkezés bevétele</t>
  </si>
  <si>
    <t>Szociális étkezés bevétele összesen</t>
  </si>
  <si>
    <t>Tourinform iroda bevétele</t>
  </si>
  <si>
    <t>Könyvtári szolgáltatás bevétele</t>
  </si>
  <si>
    <t>Honismeret, galéria belépődíj</t>
  </si>
  <si>
    <t>Képújság hirdetés díja</t>
  </si>
  <si>
    <t>Temetkezési szolgáltatás bevétele</t>
  </si>
  <si>
    <t>Strand bevétel</t>
  </si>
  <si>
    <t>Kilátó bevétele</t>
  </si>
  <si>
    <t>25.</t>
  </si>
  <si>
    <t>Nyilvános Wc bevétele</t>
  </si>
  <si>
    <t>26.</t>
  </si>
  <si>
    <t>27.</t>
  </si>
  <si>
    <t>Helyi támogatás visszafizetése</t>
  </si>
  <si>
    <t>28.</t>
  </si>
  <si>
    <t>Helyiségek,  eszközök bérbeadása</t>
  </si>
  <si>
    <t>29.</t>
  </si>
  <si>
    <t>Továbbszámlázott szolgáltatások</t>
  </si>
  <si>
    <t>30.</t>
  </si>
  <si>
    <t>Egyéb bevétel</t>
  </si>
  <si>
    <t>31.</t>
  </si>
  <si>
    <t>32.</t>
  </si>
  <si>
    <t xml:space="preserve">Szakfeladatok bevétele összesen </t>
  </si>
  <si>
    <t>33.</t>
  </si>
  <si>
    <t>Intézményi működési bevételek összesen</t>
  </si>
  <si>
    <t>34.</t>
  </si>
  <si>
    <t>Általános forgalmi adó bevétel összesen</t>
  </si>
  <si>
    <t>35.</t>
  </si>
  <si>
    <t>Kamat bevétel</t>
  </si>
  <si>
    <t>36.</t>
  </si>
  <si>
    <t>Működési bevételek összesen</t>
  </si>
  <si>
    <t>37.</t>
  </si>
  <si>
    <t>Önkormányzatok sajátos működési bevételei</t>
  </si>
  <si>
    <t>38.</t>
  </si>
  <si>
    <t>39.</t>
  </si>
  <si>
    <t>Építményadó</t>
  </si>
  <si>
    <t>40.</t>
  </si>
  <si>
    <t>Telekadó</t>
  </si>
  <si>
    <t>41.</t>
  </si>
  <si>
    <t>Idegenforgalmi adó</t>
  </si>
  <si>
    <t>42.</t>
  </si>
  <si>
    <t>Iparűzési adó</t>
  </si>
  <si>
    <t>43.</t>
  </si>
  <si>
    <t>44.</t>
  </si>
  <si>
    <t>45.</t>
  </si>
  <si>
    <t>Személyi jövedelemadó  8%-a</t>
  </si>
  <si>
    <t>46.</t>
  </si>
  <si>
    <t>Jövedelem különbség jogcímen</t>
  </si>
  <si>
    <t>47.</t>
  </si>
  <si>
    <t>Gépjármű adó</t>
  </si>
  <si>
    <t>48.</t>
  </si>
  <si>
    <t>49.</t>
  </si>
  <si>
    <t>50.</t>
  </si>
  <si>
    <t>51.</t>
  </si>
  <si>
    <t>Önkormányzati lakások lakbére</t>
  </si>
  <si>
    <t>52.</t>
  </si>
  <si>
    <t>Birság, pótlék</t>
  </si>
  <si>
    <t>53.</t>
  </si>
  <si>
    <t>Önk.sajátos műk.bevételei összesen</t>
  </si>
  <si>
    <t>54.</t>
  </si>
  <si>
    <t>55.</t>
  </si>
  <si>
    <t>Normatív támogatások</t>
  </si>
  <si>
    <t>56.</t>
  </si>
  <si>
    <t>Normatív kötött támogatások</t>
  </si>
  <si>
    <t>57.</t>
  </si>
  <si>
    <t>Központosított támogatások</t>
  </si>
  <si>
    <t>58.</t>
  </si>
  <si>
    <t>Egyéb központi támogatás</t>
  </si>
  <si>
    <t>59.</t>
  </si>
  <si>
    <t>60.</t>
  </si>
  <si>
    <t>61.</t>
  </si>
  <si>
    <t>Tárgyi eszközök , immateriális javak értékesítése</t>
  </si>
  <si>
    <t>62.</t>
  </si>
  <si>
    <t>Osztalékok</t>
  </si>
  <si>
    <t>63.</t>
  </si>
  <si>
    <t>64.</t>
  </si>
  <si>
    <t>Véglegesen átvett pénzeszköz</t>
  </si>
  <si>
    <t>65.</t>
  </si>
  <si>
    <t>66.</t>
  </si>
  <si>
    <t>Mozgáskorlátozottak támogatása</t>
  </si>
  <si>
    <t>67.</t>
  </si>
  <si>
    <t>OEP támogatás, védőnői szolgálat</t>
  </si>
  <si>
    <t>68.</t>
  </si>
  <si>
    <t>Iskola működéshez társközségek támogatása</t>
  </si>
  <si>
    <t>69.</t>
  </si>
  <si>
    <t>Óvoda működéshez társközségek támogatása</t>
  </si>
  <si>
    <t>70.</t>
  </si>
  <si>
    <t>Szoc.szolg.működéséhez társközségek tám.</t>
  </si>
  <si>
    <t>71.</t>
  </si>
  <si>
    <t>Kistérségi támogatás</t>
  </si>
  <si>
    <t>72.</t>
  </si>
  <si>
    <t>Munkaügyi központ támogatása</t>
  </si>
  <si>
    <t>73.</t>
  </si>
  <si>
    <t>Prémiumévek program támogatása</t>
  </si>
  <si>
    <t>74.</t>
  </si>
  <si>
    <t>75.</t>
  </si>
  <si>
    <t>Közmunkaprogram előleg visszatérítés</t>
  </si>
  <si>
    <t>76.</t>
  </si>
  <si>
    <t>Idegenforgalmi adó kiegészités</t>
  </si>
  <si>
    <t>77.</t>
  </si>
  <si>
    <t>78.</t>
  </si>
  <si>
    <t>79.</t>
  </si>
  <si>
    <t>80.</t>
  </si>
  <si>
    <t xml:space="preserve">Intézmények működési pénzeszköz átvétele </t>
  </si>
  <si>
    <t>81.</t>
  </si>
  <si>
    <t>82.</t>
  </si>
  <si>
    <t>Szennyvízcsatorna érdekeltségi hozzájárulás</t>
  </si>
  <si>
    <t>83.</t>
  </si>
  <si>
    <t>84.</t>
  </si>
  <si>
    <t>IKSZT kialakítás pályázati támogatása</t>
  </si>
  <si>
    <t>85.</t>
  </si>
  <si>
    <t>86.</t>
  </si>
  <si>
    <t>87.</t>
  </si>
  <si>
    <t>Véglegesen átvett pénzeszköz összesen</t>
  </si>
  <si>
    <t>88.</t>
  </si>
  <si>
    <t>Hitel felvétel</t>
  </si>
  <si>
    <t>89.</t>
  </si>
  <si>
    <t>90.</t>
  </si>
  <si>
    <t>91.</t>
  </si>
  <si>
    <t>92.</t>
  </si>
  <si>
    <t>Pénzmaradvány</t>
  </si>
  <si>
    <t>93.</t>
  </si>
  <si>
    <t>94.</t>
  </si>
  <si>
    <t>95.</t>
  </si>
  <si>
    <t>96.</t>
  </si>
  <si>
    <t>Bevételek összesen</t>
  </si>
  <si>
    <t>Polgármesteri Hivatal</t>
  </si>
  <si>
    <t>3.melléklet</t>
  </si>
  <si>
    <t>Révfülöp Nagyközség Önkormányzata és költségvetési szervei</t>
  </si>
  <si>
    <t>2012. évi működési és fenntartási  kiadási előirányzatai  szakfeladatonként</t>
  </si>
  <si>
    <t>Szakfeladat</t>
  </si>
  <si>
    <t>Lét- szám</t>
  </si>
  <si>
    <t>C</t>
  </si>
  <si>
    <t xml:space="preserve">Önkormányzat </t>
  </si>
  <si>
    <t>Közutak, hidak, alagutak üzemelt.</t>
  </si>
  <si>
    <t>Ebből: Dologi kiadás</t>
  </si>
  <si>
    <t>Utazás szervezés, idegenvezetés</t>
  </si>
  <si>
    <t xml:space="preserve">          Dologi kiadás</t>
  </si>
  <si>
    <t>Városi és kábel tv</t>
  </si>
  <si>
    <t>Vízkárelhárítás</t>
  </si>
  <si>
    <t>Város és község gazdálkodás</t>
  </si>
  <si>
    <t>Köztemető fenntartás</t>
  </si>
  <si>
    <t>Közvilágítás</t>
  </si>
  <si>
    <t>Háziorvosi alapellátás</t>
  </si>
  <si>
    <t>Fogorvosi alapellátás</t>
  </si>
  <si>
    <t>Család és nővédelmi eü.gondozás</t>
  </si>
  <si>
    <t>Közfoglalkoztatás</t>
  </si>
  <si>
    <t>Szennyvíz elvezetés és kezelés</t>
  </si>
  <si>
    <t>Közműv.könyvtári,múzeumi tevékenység</t>
  </si>
  <si>
    <t>Máshova nem sorolt sporttevékenység</t>
  </si>
  <si>
    <t>Fürdő és strand szolgáltatás</t>
  </si>
  <si>
    <t>Önkormányzat összesen</t>
  </si>
  <si>
    <t>Önkormányzati ig tevékenység</t>
  </si>
  <si>
    <t>Óvodai nevelés</t>
  </si>
  <si>
    <t>Óvodai nevelés, iskola előkészítés</t>
  </si>
  <si>
    <t>Óvodai intézményi étkeztetés</t>
  </si>
  <si>
    <t>Munkahelyi vendéglátás</t>
  </si>
  <si>
    <t>Óvodai nevelés összesen</t>
  </si>
  <si>
    <t>Általános Iskolai oktatás</t>
  </si>
  <si>
    <t>Általános iskolai nappali rend.okt.</t>
  </si>
  <si>
    <t>Napköziotthoni ellátás</t>
  </si>
  <si>
    <t>Általános iskolai étkeztetés</t>
  </si>
  <si>
    <t>97.</t>
  </si>
  <si>
    <t>Általános iskolai oktatás összesen</t>
  </si>
  <si>
    <t>98.</t>
  </si>
  <si>
    <t>99.</t>
  </si>
  <si>
    <t>100.</t>
  </si>
  <si>
    <t>101.</t>
  </si>
  <si>
    <t>102.</t>
  </si>
  <si>
    <t>103.</t>
  </si>
  <si>
    <t xml:space="preserve">Szociális szolgálat  </t>
  </si>
  <si>
    <t>104.</t>
  </si>
  <si>
    <t>Házi segítségnyújtás</t>
  </si>
  <si>
    <t>105.</t>
  </si>
  <si>
    <t>106.</t>
  </si>
  <si>
    <t>107.</t>
  </si>
  <si>
    <t>108.</t>
  </si>
  <si>
    <t>Szociális étkeztetés</t>
  </si>
  <si>
    <t>109.</t>
  </si>
  <si>
    <t>110.</t>
  </si>
  <si>
    <r>
      <t>C</t>
    </r>
    <r>
      <rPr>
        <b/>
        <sz val="10"/>
        <rFont val="Arial"/>
        <family val="2"/>
      </rPr>
      <t>saládsegítés</t>
    </r>
  </si>
  <si>
    <t>111.</t>
  </si>
  <si>
    <t>112.</t>
  </si>
  <si>
    <t>113.</t>
  </si>
  <si>
    <t>114.</t>
  </si>
  <si>
    <t>Szociális szolgálat összesen</t>
  </si>
  <si>
    <t>115.</t>
  </si>
  <si>
    <t>116.</t>
  </si>
  <si>
    <t>117.</t>
  </si>
  <si>
    <t>Önkormányzat és intézményei összesen</t>
  </si>
  <si>
    <t>5.melléklet</t>
  </si>
  <si>
    <t xml:space="preserve">2012. évi pénzeszköz átadásainak és egyéb támogatásainak előirányzata </t>
  </si>
  <si>
    <t>Pénzeszköz átadás</t>
  </si>
  <si>
    <t>Probio közmunkaprogram előleg</t>
  </si>
  <si>
    <t>Hétvégi orvosi ügylethez hozzájár.</t>
  </si>
  <si>
    <t>Háziorvosi szolgálat támogatása</t>
  </si>
  <si>
    <t>Fogászat támogatása</t>
  </si>
  <si>
    <t>Önállóan működő intézményeknek pénzeszköz átadása</t>
  </si>
  <si>
    <t>Egyéb támogatások</t>
  </si>
  <si>
    <t>Rendszeres pénzbeli ellátás</t>
  </si>
  <si>
    <t>Eseti pénzbeli ellátás</t>
  </si>
  <si>
    <t>Nyugd. köztisztv. szoc.és kegy. tám.</t>
  </si>
  <si>
    <t>Pedagógiai szakszolg. tám.</t>
  </si>
  <si>
    <t>Ifjúságpolitikai támogatás</t>
  </si>
  <si>
    <t>Sportkör támogatása</t>
  </si>
  <si>
    <t>Egészségünkért Alapítvány</t>
  </si>
  <si>
    <t>Általános Iskoláért Alapítvány</t>
  </si>
  <si>
    <t>„ Mozdulj Balaton” rendezvény</t>
  </si>
  <si>
    <t>Bursa Hungarica támogatás</t>
  </si>
  <si>
    <t>Helyi felsőoktatási ösztöndíj</t>
  </si>
  <si>
    <t>Civil Szervezetek és egyéb szervek támogatása</t>
  </si>
  <si>
    <t>Működési célú pénzeszk.átadás össz</t>
  </si>
  <si>
    <t>Fejlesztési célú pénzeszköz átadás</t>
  </si>
  <si>
    <t>Vízi Társulatnak érdekeltségi hozzájárulás</t>
  </si>
  <si>
    <t>Lakásépítési támogatás</t>
  </si>
  <si>
    <t>DRV-nek érdekeltségi hozzájár.</t>
  </si>
  <si>
    <t>Közműfejl. támogatás visszatérítés</t>
  </si>
  <si>
    <t>Körzeti új Mentőállomás építés támogatása</t>
  </si>
  <si>
    <t>Elmib részvény</t>
  </si>
  <si>
    <t>E</t>
  </si>
  <si>
    <t>F</t>
  </si>
  <si>
    <t>G</t>
  </si>
  <si>
    <t>a  11/2012.(VI.28.)önkormányzati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</si>
</sst>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hh:mm\ AM/PM"/>
    <numFmt numFmtId="166" formatCode="0.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4" borderId="7" applyNumberForma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2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4" fillId="17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1" applyNumberFormat="0" applyAlignment="0" applyProtection="0"/>
    <xf numFmtId="9" fontId="0" fillId="0" borderId="0" applyFill="0" applyBorder="0" applyAlignment="0" applyProtection="0"/>
  </cellStyleXfs>
  <cellXfs count="13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center" vertical="center" wrapText="1"/>
    </xf>
    <xf numFmtId="3" fontId="19" fillId="6" borderId="8" xfId="0" applyNumberFormat="1" applyFont="1" applyFill="1" applyBorder="1" applyAlignment="1">
      <alignment horizontal="center" vertical="center" wrapText="1"/>
    </xf>
    <xf numFmtId="3" fontId="0" fillId="6" borderId="8" xfId="0" applyNumberFormat="1" applyFont="1" applyFill="1" applyBorder="1" applyAlignment="1">
      <alignment horizontal="center"/>
    </xf>
    <xf numFmtId="3" fontId="0" fillId="6" borderId="8" xfId="0" applyNumberFormat="1" applyFill="1" applyBorder="1" applyAlignment="1">
      <alignment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8" xfId="0" applyNumberFormat="1" applyFont="1" applyBorder="1" applyAlignment="1">
      <alignment horizontal="center"/>
    </xf>
    <xf numFmtId="3" fontId="0" fillId="2" borderId="8" xfId="0" applyNumberFormat="1" applyFont="1" applyFill="1" applyBorder="1" applyAlignment="1">
      <alignment horizontal="center" vertical="center" wrapText="1"/>
    </xf>
    <xf numFmtId="3" fontId="19" fillId="2" borderId="10" xfId="0" applyNumberFormat="1" applyFont="1" applyFill="1" applyBorder="1" applyAlignment="1">
      <alignment horizontal="left" vertical="center"/>
    </xf>
    <xf numFmtId="3" fontId="0" fillId="0" borderId="11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8" xfId="0" applyNumberFormat="1" applyFont="1" applyBorder="1" applyAlignment="1">
      <alignment/>
    </xf>
    <xf numFmtId="3" fontId="0" fillId="2" borderId="8" xfId="0" applyNumberFormat="1" applyFont="1" applyFill="1" applyBorder="1" applyAlignment="1">
      <alignment horizontal="center"/>
    </xf>
    <xf numFmtId="3" fontId="0" fillId="2" borderId="10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19" fillId="0" borderId="13" xfId="0" applyNumberFormat="1" applyFont="1" applyBorder="1" applyAlignment="1">
      <alignment/>
    </xf>
    <xf numFmtId="3" fontId="0" fillId="6" borderId="8" xfId="0" applyNumberFormat="1" applyFont="1" applyFill="1" applyBorder="1" applyAlignment="1">
      <alignment/>
    </xf>
    <xf numFmtId="3" fontId="20" fillId="6" borderId="8" xfId="0" applyNumberFormat="1" applyFont="1" applyFill="1" applyBorder="1" applyAlignment="1">
      <alignment/>
    </xf>
    <xf numFmtId="3" fontId="19" fillId="6" borderId="1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19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19" fillId="0" borderId="10" xfId="0" applyNumberFormat="1" applyFont="1" applyFill="1" applyBorder="1" applyAlignment="1">
      <alignment/>
    </xf>
    <xf numFmtId="3" fontId="20" fillId="6" borderId="10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8" xfId="0" applyNumberFormat="1" applyFont="1" applyFill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/>
    </xf>
    <xf numFmtId="3" fontId="19" fillId="0" borderId="8" xfId="0" applyNumberFormat="1" applyFont="1" applyBorder="1" applyAlignment="1">
      <alignment horizontal="center"/>
    </xf>
    <xf numFmtId="3" fontId="19" fillId="0" borderId="8" xfId="0" applyNumberFormat="1" applyFont="1" applyBorder="1" applyAlignment="1">
      <alignment/>
    </xf>
    <xf numFmtId="3" fontId="0" fillId="0" borderId="8" xfId="0" applyNumberFormat="1" applyFont="1" applyFill="1" applyBorder="1" applyAlignment="1">
      <alignment horizontal="center"/>
    </xf>
    <xf numFmtId="3" fontId="19" fillId="0" borderId="8" xfId="0" applyNumberFormat="1" applyFont="1" applyFill="1" applyBorder="1" applyAlignment="1">
      <alignment/>
    </xf>
    <xf numFmtId="3" fontId="19" fillId="6" borderId="8" xfId="0" applyNumberFormat="1" applyFont="1" applyFill="1" applyBorder="1" applyAlignment="1">
      <alignment/>
    </xf>
    <xf numFmtId="3" fontId="0" fillId="0" borderId="8" xfId="0" applyNumberFormat="1" applyFont="1" applyBorder="1" applyAlignment="1">
      <alignment/>
    </xf>
    <xf numFmtId="3" fontId="19" fillId="6" borderId="11" xfId="0" applyNumberFormat="1" applyFont="1" applyFill="1" applyBorder="1" applyAlignment="1">
      <alignment horizontal="right"/>
    </xf>
    <xf numFmtId="165" fontId="0" fillId="0" borderId="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6" borderId="8" xfId="0" applyFill="1" applyBorder="1" applyAlignment="1">
      <alignment/>
    </xf>
    <xf numFmtId="0" fontId="19" fillId="6" borderId="8" xfId="0" applyFont="1" applyFill="1" applyBorder="1" applyAlignment="1">
      <alignment/>
    </xf>
    <xf numFmtId="3" fontId="18" fillId="0" borderId="0" xfId="0" applyNumberFormat="1" applyFont="1" applyAlignment="1">
      <alignment horizontal="center"/>
    </xf>
    <xf numFmtId="0" fontId="0" fillId="0" borderId="8" xfId="0" applyFont="1" applyBorder="1" applyAlignment="1">
      <alignment horizontal="center"/>
    </xf>
    <xf numFmtId="0" fontId="19" fillId="0" borderId="8" xfId="0" applyFont="1" applyBorder="1" applyAlignment="1">
      <alignment/>
    </xf>
    <xf numFmtId="3" fontId="19" fillId="18" borderId="8" xfId="0" applyNumberFormat="1" applyFont="1" applyFill="1" applyBorder="1" applyAlignment="1">
      <alignment/>
    </xf>
    <xf numFmtId="3" fontId="19" fillId="0" borderId="19" xfId="0" applyNumberFormat="1" applyFont="1" applyFill="1" applyBorder="1" applyAlignment="1">
      <alignment horizontal="center" vertical="center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8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/>
    </xf>
    <xf numFmtId="3" fontId="19" fillId="18" borderId="12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19" fillId="0" borderId="21" xfId="0" applyNumberFormat="1" applyFont="1" applyBorder="1" applyAlignment="1">
      <alignment horizontal="center"/>
    </xf>
    <xf numFmtId="3" fontId="0" fillId="18" borderId="21" xfId="0" applyNumberFormat="1" applyFill="1" applyBorder="1" applyAlignment="1">
      <alignment/>
    </xf>
    <xf numFmtId="3" fontId="19" fillId="0" borderId="21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/>
    </xf>
    <xf numFmtId="3" fontId="19" fillId="0" borderId="21" xfId="0" applyNumberFormat="1" applyFont="1" applyBorder="1" applyAlignment="1">
      <alignment horizontal="center" wrapText="1"/>
    </xf>
    <xf numFmtId="3" fontId="19" fillId="0" borderId="21" xfId="0" applyNumberFormat="1" applyFont="1" applyBorder="1" applyAlignment="1">
      <alignment vertical="center" wrapText="1"/>
    </xf>
    <xf numFmtId="166" fontId="0" fillId="0" borderId="21" xfId="0" applyNumberFormat="1" applyFont="1" applyBorder="1" applyAlignment="1">
      <alignment vertical="center" wrapText="1"/>
    </xf>
    <xf numFmtId="3" fontId="19" fillId="0" borderId="21" xfId="0" applyNumberFormat="1" applyFont="1" applyBorder="1" applyAlignment="1">
      <alignment/>
    </xf>
    <xf numFmtId="166" fontId="0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166" fontId="19" fillId="0" borderId="21" xfId="0" applyNumberFormat="1" applyFont="1" applyBorder="1" applyAlignment="1">
      <alignment/>
    </xf>
    <xf numFmtId="2" fontId="19" fillId="0" borderId="21" xfId="0" applyNumberFormat="1" applyFont="1" applyBorder="1" applyAlignment="1">
      <alignment/>
    </xf>
    <xf numFmtId="164" fontId="0" fillId="0" borderId="21" xfId="55" applyFill="1" applyBorder="1" applyAlignment="1" applyProtection="1">
      <alignment horizontal="center"/>
      <protection/>
    </xf>
    <xf numFmtId="164" fontId="0" fillId="0" borderId="21" xfId="55" applyFill="1" applyBorder="1" applyAlignment="1" applyProtection="1">
      <alignment/>
      <protection/>
    </xf>
    <xf numFmtId="166" fontId="0" fillId="0" borderId="21" xfId="55" applyNumberFormat="1" applyFill="1" applyBorder="1" applyAlignment="1" applyProtection="1">
      <alignment/>
      <protection/>
    </xf>
    <xf numFmtId="3" fontId="0" fillId="6" borderId="21" xfId="0" applyNumberFormat="1" applyFont="1" applyFill="1" applyBorder="1" applyAlignment="1">
      <alignment horizontal="center"/>
    </xf>
    <xf numFmtId="3" fontId="18" fillId="6" borderId="21" xfId="0" applyNumberFormat="1" applyFont="1" applyFill="1" applyBorder="1" applyAlignment="1">
      <alignment/>
    </xf>
    <xf numFmtId="2" fontId="19" fillId="6" borderId="21" xfId="0" applyNumberFormat="1" applyFont="1" applyFill="1" applyBorder="1" applyAlignment="1">
      <alignment/>
    </xf>
    <xf numFmtId="3" fontId="19" fillId="6" borderId="21" xfId="0" applyNumberFormat="1" applyFont="1" applyFill="1" applyBorder="1" applyAlignment="1">
      <alignment/>
    </xf>
    <xf numFmtId="3" fontId="19" fillId="18" borderId="21" xfId="0" applyNumberFormat="1" applyFont="1" applyFill="1" applyBorder="1" applyAlignment="1">
      <alignment/>
    </xf>
    <xf numFmtId="3" fontId="0" fillId="6" borderId="21" xfId="0" applyNumberFormat="1" applyFont="1" applyFill="1" applyBorder="1" applyAlignment="1">
      <alignment/>
    </xf>
    <xf numFmtId="166" fontId="0" fillId="6" borderId="21" xfId="0" applyNumberFormat="1" applyFont="1" applyFill="1" applyBorder="1" applyAlignment="1">
      <alignment/>
    </xf>
    <xf numFmtId="3" fontId="0" fillId="6" borderId="21" xfId="0" applyNumberFormat="1" applyFill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/>
    </xf>
    <xf numFmtId="166" fontId="0" fillId="0" borderId="21" xfId="0" applyNumberFormat="1" applyFont="1" applyFill="1" applyBorder="1" applyAlignment="1">
      <alignment/>
    </xf>
    <xf numFmtId="3" fontId="19" fillId="0" borderId="21" xfId="0" applyNumberFormat="1" applyFont="1" applyFill="1" applyBorder="1" applyAlignment="1">
      <alignment/>
    </xf>
    <xf numFmtId="1" fontId="0" fillId="6" borderId="21" xfId="0" applyNumberFormat="1" applyFont="1" applyFill="1" applyBorder="1" applyAlignment="1">
      <alignment horizontal="center"/>
    </xf>
    <xf numFmtId="166" fontId="19" fillId="6" borderId="21" xfId="0" applyNumberFormat="1" applyFont="1" applyFill="1" applyBorder="1" applyAlignment="1">
      <alignment/>
    </xf>
    <xf numFmtId="3" fontId="21" fillId="6" borderId="21" xfId="0" applyNumberFormat="1" applyFont="1" applyFill="1" applyBorder="1" applyAlignment="1">
      <alignment horizontal="center"/>
    </xf>
    <xf numFmtId="166" fontId="18" fillId="6" borderId="21" xfId="0" applyNumberFormat="1" applyFont="1" applyFill="1" applyBorder="1" applyAlignment="1">
      <alignment/>
    </xf>
    <xf numFmtId="166" fontId="21" fillId="6" borderId="21" xfId="0" applyNumberFormat="1" applyFont="1" applyFill="1" applyBorder="1" applyAlignment="1">
      <alignment/>
    </xf>
    <xf numFmtId="3" fontId="0" fillId="18" borderId="2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0" fillId="0" borderId="11" xfId="0" applyBorder="1" applyAlignment="1">
      <alignment/>
    </xf>
    <xf numFmtId="0" fontId="19" fillId="6" borderId="11" xfId="0" applyFont="1" applyFill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3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0" xfId="55" applyFont="1" applyFill="1" applyBorder="1" applyAlignment="1" applyProtection="1">
      <alignment horizontal="right"/>
      <protection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9" fillId="6" borderId="8" xfId="0" applyNumberFormat="1" applyFont="1" applyFill="1" applyBorder="1" applyAlignment="1">
      <alignment horizontal="center" vertical="center"/>
    </xf>
    <xf numFmtId="3" fontId="19" fillId="6" borderId="8" xfId="0" applyNumberFormat="1" applyFont="1" applyFill="1" applyBorder="1" applyAlignment="1">
      <alignment horizontal="center" vertical="center" wrapText="1"/>
    </xf>
    <xf numFmtId="3" fontId="19" fillId="6" borderId="22" xfId="0" applyNumberFormat="1" applyFont="1" applyFill="1" applyBorder="1" applyAlignment="1">
      <alignment horizontal="center" vertical="center"/>
    </xf>
    <xf numFmtId="3" fontId="19" fillId="6" borderId="23" xfId="0" applyNumberFormat="1" applyFont="1" applyFill="1" applyBorder="1" applyAlignment="1">
      <alignment horizontal="center" vertical="center" wrapText="1"/>
    </xf>
    <xf numFmtId="164" fontId="0" fillId="0" borderId="0" xfId="55" applyAlignment="1">
      <alignment horizontal="right"/>
    </xf>
    <xf numFmtId="3" fontId="19" fillId="6" borderId="24" xfId="0" applyNumberFormat="1" applyFont="1" applyFill="1" applyBorder="1" applyAlignment="1">
      <alignment horizontal="center" vertical="center"/>
    </xf>
    <xf numFmtId="3" fontId="19" fillId="6" borderId="25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 wrapText="1"/>
    </xf>
    <xf numFmtId="3" fontId="19" fillId="0" borderId="26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/>
    </xf>
    <xf numFmtId="3" fontId="19" fillId="6" borderId="27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right"/>
    </xf>
    <xf numFmtId="3" fontId="1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3" fontId="19" fillId="6" borderId="21" xfId="0" applyNumberFormat="1" applyFont="1" applyFill="1" applyBorder="1" applyAlignment="1">
      <alignment horizontal="center" vertical="center"/>
    </xf>
    <xf numFmtId="3" fontId="19" fillId="6" borderId="21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19" xfId="0" applyBorder="1" applyAlignment="1">
      <alignment horizontal="right"/>
    </xf>
    <xf numFmtId="0" fontId="0" fillId="6" borderId="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3" fontId="0" fillId="0" borderId="21" xfId="0" applyNumberFormat="1" applyBorder="1" applyAlignment="1">
      <alignment horizontal="right"/>
    </xf>
    <xf numFmtId="0" fontId="19" fillId="6" borderId="1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 horizontal="center"/>
    </xf>
    <xf numFmtId="3" fontId="0" fillId="0" borderId="28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GridLines="0" tabSelected="1" zoomScalePageLayoutView="0" workbookViewId="0" topLeftCell="A1">
      <selection activeCell="A2" sqref="A2:H2"/>
    </sheetView>
  </sheetViews>
  <sheetFormatPr defaultColWidth="11.7109375" defaultRowHeight="12.75"/>
  <cols>
    <col min="1" max="2" width="3.8515625" style="1" customWidth="1"/>
    <col min="3" max="3" width="38.140625" style="1" customWidth="1"/>
    <col min="4" max="4" width="11.7109375" style="1" customWidth="1"/>
    <col min="5" max="5" width="9.57421875" style="1" customWidth="1"/>
    <col min="6" max="6" width="9.140625" style="1" customWidth="1"/>
    <col min="7" max="7" width="8.28125" style="1" customWidth="1"/>
    <col min="8" max="16384" width="11.7109375" style="1" customWidth="1"/>
  </cols>
  <sheetData>
    <row r="1" spans="1:8" ht="12.75">
      <c r="A1" s="105" t="s">
        <v>0</v>
      </c>
      <c r="B1" s="105"/>
      <c r="C1" s="105"/>
      <c r="D1" s="105"/>
      <c r="E1" s="105"/>
      <c r="F1" s="105"/>
      <c r="G1" s="105"/>
      <c r="H1" s="105"/>
    </row>
    <row r="2" spans="1:8" ht="12.75">
      <c r="A2" s="106" t="s">
        <v>317</v>
      </c>
      <c r="B2" s="107"/>
      <c r="C2" s="107"/>
      <c r="D2" s="107"/>
      <c r="E2" s="107"/>
      <c r="F2" s="107"/>
      <c r="G2" s="107"/>
      <c r="H2" s="107"/>
    </row>
    <row r="3" spans="1:8" ht="12.75" customHeight="1">
      <c r="A3" s="117" t="s">
        <v>1</v>
      </c>
      <c r="B3" s="117"/>
      <c r="C3" s="117"/>
      <c r="D3" s="117"/>
      <c r="E3" s="117"/>
      <c r="F3" s="117"/>
      <c r="G3" s="117"/>
      <c r="H3" s="117"/>
    </row>
    <row r="4" spans="1:8" ht="15.75" customHeight="1">
      <c r="A4" s="117" t="s">
        <v>2</v>
      </c>
      <c r="B4" s="117"/>
      <c r="C4" s="117"/>
      <c r="D4" s="117"/>
      <c r="E4" s="117"/>
      <c r="F4" s="117"/>
      <c r="G4" s="117"/>
      <c r="H4" s="117"/>
    </row>
    <row r="5" spans="2:3" ht="12.75">
      <c r="B5" s="3" t="s">
        <v>3</v>
      </c>
      <c r="C5" s="3"/>
    </row>
    <row r="6" spans="1:8" ht="12.75">
      <c r="A6" s="112" t="s">
        <v>4</v>
      </c>
      <c r="B6" s="112"/>
      <c r="C6" s="112"/>
      <c r="D6" s="112"/>
      <c r="E6" s="112"/>
      <c r="F6" s="112"/>
      <c r="G6" s="112"/>
      <c r="H6" s="112"/>
    </row>
    <row r="7" spans="1:8" ht="26.25" customHeight="1">
      <c r="A7" s="109" t="s">
        <v>5</v>
      </c>
      <c r="B7" s="109"/>
      <c r="C7" s="110" t="s">
        <v>6</v>
      </c>
      <c r="D7" s="111" t="s">
        <v>7</v>
      </c>
      <c r="E7" s="108" t="s">
        <v>8</v>
      </c>
      <c r="F7" s="108"/>
      <c r="G7" s="108"/>
      <c r="H7" s="109" t="s">
        <v>9</v>
      </c>
    </row>
    <row r="8" spans="1:8" ht="19.5" customHeight="1">
      <c r="A8" s="109"/>
      <c r="B8" s="109"/>
      <c r="C8" s="110"/>
      <c r="D8" s="111"/>
      <c r="E8" s="5" t="s">
        <v>10</v>
      </c>
      <c r="F8" s="6"/>
      <c r="G8" s="6"/>
      <c r="H8" s="109"/>
    </row>
    <row r="9" spans="1:8" ht="12.75">
      <c r="A9" s="109"/>
      <c r="B9" s="109"/>
      <c r="C9" s="7" t="s">
        <v>11</v>
      </c>
      <c r="D9" s="8" t="s">
        <v>84</v>
      </c>
      <c r="E9" s="39" t="s">
        <v>227</v>
      </c>
      <c r="F9" s="39" t="s">
        <v>12</v>
      </c>
      <c r="G9" s="39" t="s">
        <v>314</v>
      </c>
      <c r="H9" s="39" t="s">
        <v>315</v>
      </c>
    </row>
    <row r="10" spans="1:8" ht="12.75">
      <c r="A10" s="10" t="s">
        <v>13</v>
      </c>
      <c r="B10" s="11" t="s">
        <v>14</v>
      </c>
      <c r="C10" s="12" t="s">
        <v>15</v>
      </c>
      <c r="D10" s="13"/>
      <c r="E10" s="9"/>
      <c r="F10" s="9"/>
      <c r="G10" s="9"/>
      <c r="H10" s="9"/>
    </row>
    <row r="11" spans="1:8" ht="12.75">
      <c r="A11" s="10" t="s">
        <v>16</v>
      </c>
      <c r="B11" s="10"/>
      <c r="C11" s="14" t="s">
        <v>17</v>
      </c>
      <c r="D11" s="13">
        <v>0</v>
      </c>
      <c r="E11" s="9"/>
      <c r="F11" s="9"/>
      <c r="G11" s="9"/>
      <c r="H11" s="9">
        <f aca="true" t="shared" si="0" ref="H11:H33">SUM(D11:G11)</f>
        <v>0</v>
      </c>
    </row>
    <row r="12" spans="1:8" ht="12.75">
      <c r="A12" s="10" t="s">
        <v>18</v>
      </c>
      <c r="B12" s="10"/>
      <c r="C12" s="14" t="s">
        <v>19</v>
      </c>
      <c r="D12" s="13">
        <v>71712</v>
      </c>
      <c r="E12" s="9"/>
      <c r="F12" s="9"/>
      <c r="G12" s="9"/>
      <c r="H12" s="9">
        <f t="shared" si="0"/>
        <v>71712</v>
      </c>
    </row>
    <row r="13" spans="1:8" ht="12.75">
      <c r="A13" s="10" t="s">
        <v>20</v>
      </c>
      <c r="B13" s="10"/>
      <c r="C13" s="14" t="s">
        <v>21</v>
      </c>
      <c r="D13" s="13">
        <v>26759</v>
      </c>
      <c r="E13" s="9"/>
      <c r="F13" s="9"/>
      <c r="G13" s="9"/>
      <c r="H13" s="9">
        <f t="shared" si="0"/>
        <v>26759</v>
      </c>
    </row>
    <row r="14" spans="1:8" ht="12.75">
      <c r="A14" s="10" t="s">
        <v>22</v>
      </c>
      <c r="B14" s="10"/>
      <c r="C14" s="14" t="s">
        <v>23</v>
      </c>
      <c r="D14" s="13">
        <v>1000</v>
      </c>
      <c r="E14" s="9"/>
      <c r="F14" s="9"/>
      <c r="G14" s="9"/>
      <c r="H14" s="9">
        <f t="shared" si="0"/>
        <v>1000</v>
      </c>
    </row>
    <row r="15" spans="1:8" s="17" customFormat="1" ht="12.75">
      <c r="A15" s="10" t="s">
        <v>24</v>
      </c>
      <c r="B15" s="10"/>
      <c r="C15" s="15" t="s">
        <v>25</v>
      </c>
      <c r="D15" s="16">
        <f>SUM(D11:D14)</f>
        <v>99471</v>
      </c>
      <c r="E15" s="16">
        <f>SUM(E11:E14)</f>
        <v>0</v>
      </c>
      <c r="F15" s="16">
        <f>SUM(F11:F14)</f>
        <v>0</v>
      </c>
      <c r="G15" s="16">
        <f>SUM(G11:G14)</f>
        <v>0</v>
      </c>
      <c r="H15" s="40">
        <f t="shared" si="0"/>
        <v>99471</v>
      </c>
    </row>
    <row r="16" spans="1:8" ht="12.75">
      <c r="A16" s="10" t="s">
        <v>26</v>
      </c>
      <c r="B16" s="10" t="s">
        <v>27</v>
      </c>
      <c r="C16" s="15" t="s">
        <v>28</v>
      </c>
      <c r="D16" s="13"/>
      <c r="E16" s="9"/>
      <c r="F16" s="9"/>
      <c r="G16" s="9"/>
      <c r="H16" s="9">
        <f t="shared" si="0"/>
        <v>0</v>
      </c>
    </row>
    <row r="17" spans="1:8" ht="12.75">
      <c r="A17" s="10" t="s">
        <v>29</v>
      </c>
      <c r="B17" s="10"/>
      <c r="C17" s="14" t="s">
        <v>30</v>
      </c>
      <c r="D17" s="13">
        <v>90000</v>
      </c>
      <c r="E17" s="9"/>
      <c r="F17" s="9"/>
      <c r="G17" s="9"/>
      <c r="H17" s="9">
        <f t="shared" si="0"/>
        <v>90000</v>
      </c>
    </row>
    <row r="18" spans="1:8" ht="12.75">
      <c r="A18" s="10" t="s">
        <v>31</v>
      </c>
      <c r="B18" s="10"/>
      <c r="C18" s="14" t="s">
        <v>32</v>
      </c>
      <c r="D18" s="13">
        <v>40552</v>
      </c>
      <c r="E18" s="9"/>
      <c r="F18" s="9"/>
      <c r="G18" s="9"/>
      <c r="H18" s="9">
        <f t="shared" si="0"/>
        <v>40552</v>
      </c>
    </row>
    <row r="19" spans="1:8" ht="12.75">
      <c r="A19" s="10" t="s">
        <v>33</v>
      </c>
      <c r="B19" s="10"/>
      <c r="C19" s="14" t="s">
        <v>34</v>
      </c>
      <c r="D19" s="13">
        <v>120</v>
      </c>
      <c r="E19" s="9"/>
      <c r="F19" s="9"/>
      <c r="G19" s="9"/>
      <c r="H19" s="9">
        <f t="shared" si="0"/>
        <v>120</v>
      </c>
    </row>
    <row r="20" spans="1:8" ht="12.75">
      <c r="A20" s="10" t="s">
        <v>35</v>
      </c>
      <c r="B20" s="10"/>
      <c r="C20" s="14" t="s">
        <v>36</v>
      </c>
      <c r="D20" s="13">
        <v>620</v>
      </c>
      <c r="E20" s="9"/>
      <c r="F20" s="9"/>
      <c r="G20" s="9"/>
      <c r="H20" s="9">
        <f t="shared" si="0"/>
        <v>620</v>
      </c>
    </row>
    <row r="21" spans="1:8" ht="12.75">
      <c r="A21" s="10" t="s">
        <v>37</v>
      </c>
      <c r="B21" s="10"/>
      <c r="C21" s="14" t="s">
        <v>38</v>
      </c>
      <c r="D21" s="13">
        <v>500</v>
      </c>
      <c r="E21" s="9"/>
      <c r="F21" s="9"/>
      <c r="G21" s="9"/>
      <c r="H21" s="9">
        <f t="shared" si="0"/>
        <v>500</v>
      </c>
    </row>
    <row r="22" spans="1:8" ht="12.75">
      <c r="A22" s="10" t="s">
        <v>39</v>
      </c>
      <c r="B22" s="10"/>
      <c r="C22" s="15" t="s">
        <v>25</v>
      </c>
      <c r="D22" s="16">
        <f>SUM(D16:D21)</f>
        <v>131792</v>
      </c>
      <c r="E22" s="16">
        <f>SUM(E16:E21)</f>
        <v>0</v>
      </c>
      <c r="F22" s="16">
        <f>SUM(F16:F21)</f>
        <v>0</v>
      </c>
      <c r="G22" s="16">
        <f>SUM(G16:G21)</f>
        <v>0</v>
      </c>
      <c r="H22" s="40">
        <f t="shared" si="0"/>
        <v>131792</v>
      </c>
    </row>
    <row r="23" spans="1:8" ht="12.75">
      <c r="A23" s="10" t="s">
        <v>40</v>
      </c>
      <c r="B23" s="10" t="s">
        <v>41</v>
      </c>
      <c r="C23" s="15" t="s">
        <v>42</v>
      </c>
      <c r="D23" s="16">
        <v>88516</v>
      </c>
      <c r="E23" s="9">
        <v>7642</v>
      </c>
      <c r="F23" s="9"/>
      <c r="G23" s="9"/>
      <c r="H23" s="40">
        <f t="shared" si="0"/>
        <v>96158</v>
      </c>
    </row>
    <row r="24" spans="1:8" ht="12.75">
      <c r="A24" s="10" t="s">
        <v>43</v>
      </c>
      <c r="B24" s="10" t="s">
        <v>44</v>
      </c>
      <c r="C24" s="15" t="s">
        <v>45</v>
      </c>
      <c r="D24" s="16">
        <v>25650</v>
      </c>
      <c r="E24" s="9"/>
      <c r="F24" s="9"/>
      <c r="G24" s="9"/>
      <c r="H24" s="40">
        <f t="shared" si="0"/>
        <v>25650</v>
      </c>
    </row>
    <row r="25" spans="1:8" ht="12.75">
      <c r="A25" s="10" t="s">
        <v>46</v>
      </c>
      <c r="B25" s="10" t="s">
        <v>47</v>
      </c>
      <c r="C25" s="15" t="s">
        <v>48</v>
      </c>
      <c r="D25" s="13"/>
      <c r="E25" s="9"/>
      <c r="F25" s="9"/>
      <c r="G25" s="9"/>
      <c r="H25" s="9">
        <f t="shared" si="0"/>
        <v>0</v>
      </c>
    </row>
    <row r="26" spans="1:8" ht="12.75">
      <c r="A26" s="10" t="s">
        <v>49</v>
      </c>
      <c r="B26" s="18"/>
      <c r="C26" s="14" t="s">
        <v>50</v>
      </c>
      <c r="D26" s="13">
        <v>49483</v>
      </c>
      <c r="E26" s="9">
        <v>-4012</v>
      </c>
      <c r="F26" s="9"/>
      <c r="G26" s="9"/>
      <c r="H26" s="9">
        <f t="shared" si="0"/>
        <v>45471</v>
      </c>
    </row>
    <row r="27" spans="1:8" ht="12.75">
      <c r="A27" s="10" t="s">
        <v>51</v>
      </c>
      <c r="B27" s="10"/>
      <c r="C27" s="14" t="s">
        <v>52</v>
      </c>
      <c r="D27" s="13">
        <v>40150</v>
      </c>
      <c r="E27" s="9"/>
      <c r="F27" s="9"/>
      <c r="G27" s="9"/>
      <c r="H27" s="9">
        <f t="shared" si="0"/>
        <v>40150</v>
      </c>
    </row>
    <row r="28" spans="1:8" ht="12.75">
      <c r="A28" s="10" t="s">
        <v>53</v>
      </c>
      <c r="B28" s="10"/>
      <c r="C28" s="15" t="s">
        <v>25</v>
      </c>
      <c r="D28" s="16">
        <f>SUM(D26:D27)</f>
        <v>89633</v>
      </c>
      <c r="E28" s="16">
        <f>SUM(E26:E27)</f>
        <v>-4012</v>
      </c>
      <c r="F28" s="16">
        <f>SUM(F26:F27)</f>
        <v>0</v>
      </c>
      <c r="G28" s="16">
        <f>SUM(G26:G27)</f>
        <v>0</v>
      </c>
      <c r="H28" s="40">
        <f t="shared" si="0"/>
        <v>85621</v>
      </c>
    </row>
    <row r="29" spans="1:8" ht="12.75">
      <c r="A29" s="10" t="s">
        <v>54</v>
      </c>
      <c r="B29" s="19" t="s">
        <v>55</v>
      </c>
      <c r="C29" s="20" t="s">
        <v>56</v>
      </c>
      <c r="D29" s="16">
        <v>6696</v>
      </c>
      <c r="E29" s="9"/>
      <c r="F29" s="9"/>
      <c r="G29" s="9"/>
      <c r="H29" s="40">
        <f t="shared" si="0"/>
        <v>6696</v>
      </c>
    </row>
    <row r="30" spans="1:8" ht="12.75">
      <c r="A30" s="10" t="s">
        <v>57</v>
      </c>
      <c r="B30" s="19"/>
      <c r="C30" s="20" t="s">
        <v>58</v>
      </c>
      <c r="D30" s="13">
        <v>350</v>
      </c>
      <c r="E30" s="9"/>
      <c r="F30" s="9"/>
      <c r="G30" s="9"/>
      <c r="H30" s="9">
        <f t="shared" si="0"/>
        <v>350</v>
      </c>
    </row>
    <row r="31" spans="1:8" ht="12.75">
      <c r="A31" s="10" t="s">
        <v>59</v>
      </c>
      <c r="B31" s="10" t="s">
        <v>60</v>
      </c>
      <c r="C31" s="14" t="s">
        <v>61</v>
      </c>
      <c r="D31" s="16">
        <v>56000</v>
      </c>
      <c r="E31" s="9">
        <v>246</v>
      </c>
      <c r="F31" s="9"/>
      <c r="G31" s="9"/>
      <c r="H31" s="40">
        <f t="shared" si="0"/>
        <v>56246</v>
      </c>
    </row>
    <row r="32" spans="1:8" ht="12.75">
      <c r="A32" s="10" t="s">
        <v>62</v>
      </c>
      <c r="B32" s="21" t="s">
        <v>63</v>
      </c>
      <c r="C32" s="22" t="s">
        <v>64</v>
      </c>
      <c r="D32" s="13"/>
      <c r="E32" s="9">
        <v>1720</v>
      </c>
      <c r="F32" s="9"/>
      <c r="G32" s="9"/>
      <c r="H32" s="9">
        <f t="shared" si="0"/>
        <v>1720</v>
      </c>
    </row>
    <row r="33" spans="1:8" ht="12.75">
      <c r="A33" s="10" t="s">
        <v>65</v>
      </c>
      <c r="B33" s="23"/>
      <c r="C33" s="24" t="s">
        <v>66</v>
      </c>
      <c r="D33" s="25">
        <f>D15+D22+D23+D24+D28+D29+D31+D32+D30</f>
        <v>498108</v>
      </c>
      <c r="E33" s="25">
        <f>E15+E22+E23+E24+E28+E29+E31+E32+E30</f>
        <v>5596</v>
      </c>
      <c r="F33" s="25">
        <f>F15+F22+F23+F24+F28+F29+F31+F32+F30</f>
        <v>0</v>
      </c>
      <c r="G33" s="25">
        <f>G15+G22+G23+G24+G28+G29+G31+G32+G30</f>
        <v>0</v>
      </c>
      <c r="H33" s="55">
        <f t="shared" si="0"/>
        <v>503704</v>
      </c>
    </row>
    <row r="34" spans="1:3" ht="12.75">
      <c r="A34" s="26"/>
      <c r="B34" s="27"/>
      <c r="C34" s="28"/>
    </row>
    <row r="35" spans="1:3" ht="12.75">
      <c r="A35" s="26"/>
      <c r="B35" s="27"/>
      <c r="C35" s="28"/>
    </row>
    <row r="36" spans="1:3" ht="27" customHeight="1">
      <c r="A36" s="26"/>
      <c r="B36" s="27"/>
      <c r="C36" s="28"/>
    </row>
    <row r="37" spans="1:8" ht="27" customHeight="1">
      <c r="A37" s="109" t="s">
        <v>5</v>
      </c>
      <c r="B37" s="109"/>
      <c r="C37" s="113" t="s">
        <v>67</v>
      </c>
      <c r="D37" s="111" t="s">
        <v>7</v>
      </c>
      <c r="E37" s="108" t="s">
        <v>8</v>
      </c>
      <c r="F37" s="108"/>
      <c r="G37" s="108"/>
      <c r="H37" s="109" t="s">
        <v>9</v>
      </c>
    </row>
    <row r="38" spans="1:8" ht="18" customHeight="1">
      <c r="A38" s="109"/>
      <c r="B38" s="109"/>
      <c r="C38" s="114"/>
      <c r="D38" s="111"/>
      <c r="E38" s="5" t="s">
        <v>10</v>
      </c>
      <c r="F38" s="6"/>
      <c r="G38" s="6"/>
      <c r="H38" s="109"/>
    </row>
    <row r="39" spans="1:8" ht="12.75" customHeight="1">
      <c r="A39" s="115"/>
      <c r="B39" s="116"/>
      <c r="C39" s="56" t="s">
        <v>11</v>
      </c>
      <c r="D39" s="57" t="s">
        <v>84</v>
      </c>
      <c r="E39" s="59" t="s">
        <v>227</v>
      </c>
      <c r="F39" s="59" t="s">
        <v>12</v>
      </c>
      <c r="G39" s="59" t="s">
        <v>314</v>
      </c>
      <c r="H39" s="58" t="s">
        <v>315</v>
      </c>
    </row>
    <row r="40" spans="1:8" ht="12.75">
      <c r="A40" s="29" t="s">
        <v>13</v>
      </c>
      <c r="B40" s="29" t="s">
        <v>14</v>
      </c>
      <c r="C40" s="30" t="s">
        <v>68</v>
      </c>
      <c r="D40" s="16">
        <f>SUM(D41:D43)</f>
        <v>347281</v>
      </c>
      <c r="E40" s="16">
        <f>SUM(E41:E43)</f>
        <v>439</v>
      </c>
      <c r="F40" s="16">
        <f>SUM(F41:F43)</f>
        <v>0</v>
      </c>
      <c r="G40" s="16">
        <f>SUM(G41:G43)</f>
        <v>0</v>
      </c>
      <c r="H40" s="40">
        <f aca="true" t="shared" si="1" ref="H40:H52">SUM(D40:G40)</f>
        <v>347720</v>
      </c>
    </row>
    <row r="41" spans="1:8" ht="12.75">
      <c r="A41" s="10" t="s">
        <v>16</v>
      </c>
      <c r="B41" s="10"/>
      <c r="C41" s="31" t="s">
        <v>69</v>
      </c>
      <c r="D41" s="13">
        <v>156806</v>
      </c>
      <c r="E41" s="9">
        <v>1460</v>
      </c>
      <c r="F41" s="9"/>
      <c r="G41" s="9"/>
      <c r="H41" s="9">
        <f t="shared" si="1"/>
        <v>158266</v>
      </c>
    </row>
    <row r="42" spans="1:8" ht="12.75">
      <c r="A42" s="29" t="s">
        <v>18</v>
      </c>
      <c r="B42" s="10"/>
      <c r="C42" s="14" t="s">
        <v>70</v>
      </c>
      <c r="D42" s="13">
        <v>42111</v>
      </c>
      <c r="E42" s="9">
        <v>279</v>
      </c>
      <c r="F42" s="9"/>
      <c r="G42" s="9"/>
      <c r="H42" s="9">
        <f t="shared" si="1"/>
        <v>42390</v>
      </c>
    </row>
    <row r="43" spans="1:8" ht="12.75">
      <c r="A43" s="10" t="s">
        <v>20</v>
      </c>
      <c r="B43" s="10"/>
      <c r="C43" s="14" t="s">
        <v>71</v>
      </c>
      <c r="D43" s="13">
        <v>148364</v>
      </c>
      <c r="E43" s="9">
        <v>-1300</v>
      </c>
      <c r="F43" s="9"/>
      <c r="G43" s="9"/>
      <c r="H43" s="9">
        <f t="shared" si="1"/>
        <v>147064</v>
      </c>
    </row>
    <row r="44" spans="1:8" ht="12.75">
      <c r="A44" s="29" t="s">
        <v>22</v>
      </c>
      <c r="B44" s="10" t="s">
        <v>27</v>
      </c>
      <c r="C44" s="15" t="s">
        <v>72</v>
      </c>
      <c r="D44" s="16">
        <v>17300</v>
      </c>
      <c r="E44" s="9"/>
      <c r="F44" s="9"/>
      <c r="G44" s="9"/>
      <c r="H44" s="40">
        <f t="shared" si="1"/>
        <v>17300</v>
      </c>
    </row>
    <row r="45" spans="1:8" ht="12.75">
      <c r="A45" s="10" t="s">
        <v>24</v>
      </c>
      <c r="B45" s="10" t="s">
        <v>41</v>
      </c>
      <c r="C45" s="15" t="s">
        <v>73</v>
      </c>
      <c r="D45" s="16">
        <v>5180</v>
      </c>
      <c r="E45" s="9">
        <v>18</v>
      </c>
      <c r="F45" s="9"/>
      <c r="G45" s="9"/>
      <c r="H45" s="40">
        <f t="shared" si="1"/>
        <v>5198</v>
      </c>
    </row>
    <row r="46" spans="1:8" ht="12.75">
      <c r="A46" s="29" t="s">
        <v>26</v>
      </c>
      <c r="B46" s="10" t="s">
        <v>44</v>
      </c>
      <c r="C46" s="32" t="s">
        <v>74</v>
      </c>
      <c r="D46" s="16">
        <v>76360</v>
      </c>
      <c r="E46" s="9"/>
      <c r="F46" s="9"/>
      <c r="G46" s="9"/>
      <c r="H46" s="40">
        <f t="shared" si="1"/>
        <v>76360</v>
      </c>
    </row>
    <row r="47" spans="1:8" ht="12.75">
      <c r="A47" s="10" t="s">
        <v>29</v>
      </c>
      <c r="B47" s="10" t="s">
        <v>47</v>
      </c>
      <c r="C47" s="15" t="s">
        <v>75</v>
      </c>
      <c r="D47" s="16">
        <v>15843</v>
      </c>
      <c r="E47" s="9"/>
      <c r="F47" s="9"/>
      <c r="G47" s="9"/>
      <c r="H47" s="40">
        <f t="shared" si="1"/>
        <v>15843</v>
      </c>
    </row>
    <row r="48" spans="1:8" ht="12.75">
      <c r="A48" s="29" t="s">
        <v>31</v>
      </c>
      <c r="B48" s="10" t="s">
        <v>55</v>
      </c>
      <c r="C48" s="15" t="s">
        <v>76</v>
      </c>
      <c r="D48" s="16">
        <v>9744</v>
      </c>
      <c r="E48" s="9">
        <v>5139</v>
      </c>
      <c r="F48" s="9"/>
      <c r="G48" s="9"/>
      <c r="H48" s="40">
        <f t="shared" si="1"/>
        <v>14883</v>
      </c>
    </row>
    <row r="49" spans="1:8" ht="12.75">
      <c r="A49" s="10" t="s">
        <v>33</v>
      </c>
      <c r="B49" s="10"/>
      <c r="C49" s="15" t="s">
        <v>77</v>
      </c>
      <c r="D49" s="16">
        <v>26400</v>
      </c>
      <c r="E49" s="9"/>
      <c r="F49" s="9"/>
      <c r="G49" s="9"/>
      <c r="H49" s="40">
        <f t="shared" si="1"/>
        <v>26400</v>
      </c>
    </row>
    <row r="50" spans="1:8" ht="12.75">
      <c r="A50" s="29" t="s">
        <v>35</v>
      </c>
      <c r="B50" s="10"/>
      <c r="C50" s="15" t="s">
        <v>78</v>
      </c>
      <c r="D50" s="13"/>
      <c r="E50" s="9"/>
      <c r="F50" s="9"/>
      <c r="G50" s="9"/>
      <c r="H50" s="9">
        <f t="shared" si="1"/>
        <v>0</v>
      </c>
    </row>
    <row r="51" spans="1:8" ht="13.5" customHeight="1">
      <c r="A51" s="10" t="s">
        <v>37</v>
      </c>
      <c r="B51" s="10"/>
      <c r="C51" s="15" t="s">
        <v>79</v>
      </c>
      <c r="D51" s="13"/>
      <c r="E51" s="9"/>
      <c r="F51" s="9"/>
      <c r="G51" s="9"/>
      <c r="H51" s="9">
        <f t="shared" si="1"/>
        <v>0</v>
      </c>
    </row>
    <row r="52" spans="1:8" ht="12.75">
      <c r="A52" s="29" t="s">
        <v>39</v>
      </c>
      <c r="B52" s="5"/>
      <c r="C52" s="33" t="s">
        <v>80</v>
      </c>
      <c r="D52" s="25">
        <f>+D47+D46+D45+D44+D40+D48+D50+D51+D49</f>
        <v>498108</v>
      </c>
      <c r="E52" s="25">
        <f>+E47+E46+E45+E44+E40+E48+E50+E51+E49</f>
        <v>5596</v>
      </c>
      <c r="F52" s="25">
        <f>+F47+F46+F45+F44+F40+F48+F50+F51+F49</f>
        <v>0</v>
      </c>
      <c r="G52" s="25">
        <f>+G47+G46+G45+G44+G40+G48+G50+G51+G49</f>
        <v>0</v>
      </c>
      <c r="H52" s="55">
        <f t="shared" si="1"/>
        <v>503704</v>
      </c>
    </row>
  </sheetData>
  <sheetProtection selectLockedCells="1" selectUnlockedCells="1"/>
  <mergeCells count="16">
    <mergeCell ref="A6:H6"/>
    <mergeCell ref="C37:C38"/>
    <mergeCell ref="A39:B39"/>
    <mergeCell ref="A1:H1"/>
    <mergeCell ref="A2:H2"/>
    <mergeCell ref="A3:H3"/>
    <mergeCell ref="A4:H4"/>
    <mergeCell ref="H7:H8"/>
    <mergeCell ref="A37:B38"/>
    <mergeCell ref="D37:D38"/>
    <mergeCell ref="E37:G37"/>
    <mergeCell ref="H37:H38"/>
    <mergeCell ref="A7:B9"/>
    <mergeCell ref="C7:C8"/>
    <mergeCell ref="D7:D8"/>
    <mergeCell ref="E7:G7"/>
  </mergeCells>
  <printOptions/>
  <pageMargins left="0.39375" right="0.39375" top="1.0805555555555555" bottom="0.8861111111111111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zoomScalePageLayoutView="0" workbookViewId="0" topLeftCell="A1">
      <selection activeCell="A2" sqref="A2:H2"/>
    </sheetView>
  </sheetViews>
  <sheetFormatPr defaultColWidth="11.7109375" defaultRowHeight="12.75"/>
  <cols>
    <col min="1" max="1" width="3.140625" style="1" customWidth="1"/>
    <col min="2" max="2" width="3.7109375" style="34" customWidth="1"/>
    <col min="3" max="3" width="42.7109375" style="1" customWidth="1"/>
    <col min="4" max="4" width="10.28125" style="1" customWidth="1"/>
    <col min="5" max="5" width="9.00390625" style="1" customWidth="1"/>
    <col min="6" max="6" width="9.140625" style="1" customWidth="1"/>
    <col min="7" max="7" width="8.28125" style="1" customWidth="1"/>
    <col min="8" max="8" width="10.8515625" style="1" customWidth="1"/>
    <col min="9" max="16384" width="11.7109375" style="1" customWidth="1"/>
  </cols>
  <sheetData>
    <row r="1" spans="1:8" ht="12.75">
      <c r="A1" s="107" t="s">
        <v>81</v>
      </c>
      <c r="B1" s="107"/>
      <c r="C1" s="107"/>
      <c r="D1" s="107"/>
      <c r="E1" s="107"/>
      <c r="F1" s="107"/>
      <c r="G1" s="107"/>
      <c r="H1" s="107"/>
    </row>
    <row r="2" spans="1:8" ht="12.75">
      <c r="A2" s="106" t="s">
        <v>317</v>
      </c>
      <c r="B2" s="107"/>
      <c r="C2" s="107"/>
      <c r="D2" s="107"/>
      <c r="E2" s="107"/>
      <c r="F2" s="107"/>
      <c r="G2" s="107"/>
      <c r="H2" s="107"/>
    </row>
    <row r="3" spans="1:4" ht="12.75">
      <c r="A3" s="35"/>
      <c r="B3" s="35"/>
      <c r="C3" s="36"/>
      <c r="D3" s="2"/>
    </row>
    <row r="4" spans="1:8" ht="12.75" customHeight="1">
      <c r="A4" s="121" t="s">
        <v>82</v>
      </c>
      <c r="B4" s="121"/>
      <c r="C4" s="121"/>
      <c r="D4" s="121"/>
      <c r="E4" s="121"/>
      <c r="F4" s="121"/>
      <c r="G4" s="121"/>
      <c r="H4" s="121"/>
    </row>
    <row r="5" spans="1:8" ht="12.75" customHeight="1">
      <c r="A5" s="121" t="s">
        <v>83</v>
      </c>
      <c r="B5" s="121"/>
      <c r="C5" s="121"/>
      <c r="D5" s="121"/>
      <c r="E5" s="121"/>
      <c r="F5" s="121"/>
      <c r="G5" s="121"/>
      <c r="H5" s="121"/>
    </row>
    <row r="6" spans="1:8" ht="12.75">
      <c r="A6" s="120" t="s">
        <v>4</v>
      </c>
      <c r="B6" s="120"/>
      <c r="C6" s="120"/>
      <c r="D6" s="120"/>
      <c r="E6" s="120"/>
      <c r="F6" s="120"/>
      <c r="G6" s="120"/>
      <c r="H6" s="120"/>
    </row>
    <row r="7" spans="1:8" ht="26.25" customHeight="1">
      <c r="A7" s="109" t="s">
        <v>5</v>
      </c>
      <c r="B7" s="109"/>
      <c r="C7" s="119" t="s">
        <v>6</v>
      </c>
      <c r="D7" s="111" t="s">
        <v>7</v>
      </c>
      <c r="E7" s="108" t="s">
        <v>8</v>
      </c>
      <c r="F7" s="108"/>
      <c r="G7" s="108"/>
      <c r="H7" s="109" t="s">
        <v>9</v>
      </c>
    </row>
    <row r="8" spans="1:8" ht="18" customHeight="1">
      <c r="A8" s="109"/>
      <c r="B8" s="109"/>
      <c r="C8" s="119"/>
      <c r="D8" s="111"/>
      <c r="E8" s="5" t="s">
        <v>10</v>
      </c>
      <c r="F8" s="6"/>
      <c r="G8" s="6"/>
      <c r="H8" s="109"/>
    </row>
    <row r="9" spans="1:8" ht="12.75">
      <c r="A9" s="4"/>
      <c r="B9" s="4"/>
      <c r="C9" s="37" t="s">
        <v>11</v>
      </c>
      <c r="D9" s="38" t="s">
        <v>84</v>
      </c>
      <c r="E9" s="39" t="s">
        <v>227</v>
      </c>
      <c r="F9" s="39" t="s">
        <v>12</v>
      </c>
      <c r="G9" s="39" t="s">
        <v>314</v>
      </c>
      <c r="H9" s="39" t="s">
        <v>315</v>
      </c>
    </row>
    <row r="10" spans="1:8" ht="12.75">
      <c r="A10" s="10" t="s">
        <v>13</v>
      </c>
      <c r="B10" s="39" t="s">
        <v>14</v>
      </c>
      <c r="C10" s="40" t="s">
        <v>15</v>
      </c>
      <c r="D10" s="13"/>
      <c r="E10" s="9"/>
      <c r="F10" s="9"/>
      <c r="G10" s="9"/>
      <c r="H10" s="9"/>
    </row>
    <row r="11" spans="1:8" ht="12.75">
      <c r="A11" s="10" t="s">
        <v>16</v>
      </c>
      <c r="B11" s="41" t="s">
        <v>13</v>
      </c>
      <c r="C11" s="42" t="s">
        <v>17</v>
      </c>
      <c r="D11" s="13">
        <v>0</v>
      </c>
      <c r="E11" s="9"/>
      <c r="F11" s="9"/>
      <c r="G11" s="9"/>
      <c r="H11" s="9">
        <f aca="true" t="shared" si="0" ref="H11:H40">SUM(D11:G11)</f>
        <v>0</v>
      </c>
    </row>
    <row r="12" spans="1:8" ht="12.75">
      <c r="A12" s="10" t="s">
        <v>18</v>
      </c>
      <c r="B12" s="5"/>
      <c r="C12" s="43" t="s">
        <v>85</v>
      </c>
      <c r="D12" s="25">
        <f>SUM(D11)</f>
        <v>0</v>
      </c>
      <c r="E12" s="25">
        <f>SUM(E11)</f>
        <v>0</v>
      </c>
      <c r="F12" s="25">
        <f>SUM(F11)</f>
        <v>0</v>
      </c>
      <c r="G12" s="25">
        <f>SUM(G11)</f>
        <v>0</v>
      </c>
      <c r="H12" s="55">
        <f t="shared" si="0"/>
        <v>0</v>
      </c>
    </row>
    <row r="13" spans="1:8" ht="12.75">
      <c r="A13" s="10" t="s">
        <v>20</v>
      </c>
      <c r="B13" s="41" t="s">
        <v>16</v>
      </c>
      <c r="C13" s="42" t="s">
        <v>19</v>
      </c>
      <c r="D13" s="13"/>
      <c r="E13" s="9"/>
      <c r="F13" s="9"/>
      <c r="G13" s="9"/>
      <c r="H13" s="9"/>
    </row>
    <row r="14" spans="1:8" ht="12.75">
      <c r="A14" s="10" t="s">
        <v>22</v>
      </c>
      <c r="B14" s="10"/>
      <c r="C14" s="18" t="s">
        <v>86</v>
      </c>
      <c r="D14" s="13">
        <v>762</v>
      </c>
      <c r="E14" s="9"/>
      <c r="F14" s="9"/>
      <c r="G14" s="9"/>
      <c r="H14" s="9">
        <f t="shared" si="0"/>
        <v>762</v>
      </c>
    </row>
    <row r="15" spans="1:8" ht="12.75">
      <c r="A15" s="10" t="s">
        <v>24</v>
      </c>
      <c r="B15" s="10"/>
      <c r="C15" s="44" t="s">
        <v>87</v>
      </c>
      <c r="D15" s="13">
        <v>430</v>
      </c>
      <c r="E15" s="9"/>
      <c r="F15" s="9"/>
      <c r="G15" s="9"/>
      <c r="H15" s="9">
        <f t="shared" si="0"/>
        <v>430</v>
      </c>
    </row>
    <row r="16" spans="1:8" ht="12.75">
      <c r="A16" s="10" t="s">
        <v>26</v>
      </c>
      <c r="B16" s="10"/>
      <c r="C16" s="44" t="s">
        <v>88</v>
      </c>
      <c r="D16" s="13">
        <v>322</v>
      </c>
      <c r="E16" s="9"/>
      <c r="F16" s="9"/>
      <c r="G16" s="9"/>
      <c r="H16" s="9">
        <f t="shared" si="0"/>
        <v>322</v>
      </c>
    </row>
    <row r="17" spans="1:8" ht="12.75">
      <c r="A17" s="10" t="s">
        <v>29</v>
      </c>
      <c r="B17" s="5"/>
      <c r="C17" s="43" t="s">
        <v>89</v>
      </c>
      <c r="D17" s="25">
        <f>SUM(D14:D16)</f>
        <v>1514</v>
      </c>
      <c r="E17" s="25">
        <f>SUM(E14:E16)</f>
        <v>0</v>
      </c>
      <c r="F17" s="25">
        <f>SUM(F14:F16)</f>
        <v>0</v>
      </c>
      <c r="G17" s="25">
        <f>SUM(G14:G16)</f>
        <v>0</v>
      </c>
      <c r="H17" s="55">
        <f t="shared" si="0"/>
        <v>1514</v>
      </c>
    </row>
    <row r="18" spans="1:8" ht="12.75">
      <c r="A18" s="10" t="s">
        <v>31</v>
      </c>
      <c r="B18" s="10"/>
      <c r="C18" s="44" t="s">
        <v>90</v>
      </c>
      <c r="D18" s="13">
        <v>3115</v>
      </c>
      <c r="E18" s="9"/>
      <c r="F18" s="9"/>
      <c r="G18" s="9"/>
      <c r="H18" s="9">
        <f t="shared" si="0"/>
        <v>3115</v>
      </c>
    </row>
    <row r="19" spans="1:8" ht="12.75">
      <c r="A19" s="10" t="s">
        <v>33</v>
      </c>
      <c r="B19" s="10"/>
      <c r="C19" s="18" t="s">
        <v>91</v>
      </c>
      <c r="D19" s="13">
        <v>2761</v>
      </c>
      <c r="E19" s="9"/>
      <c r="F19" s="9"/>
      <c r="G19" s="9"/>
      <c r="H19" s="9">
        <f t="shared" si="0"/>
        <v>2761</v>
      </c>
    </row>
    <row r="20" spans="1:8" ht="12.75">
      <c r="A20" s="10" t="s">
        <v>35</v>
      </c>
      <c r="B20" s="10"/>
      <c r="C20" s="18" t="s">
        <v>92</v>
      </c>
      <c r="D20" s="13">
        <v>7817</v>
      </c>
      <c r="E20" s="9"/>
      <c r="F20" s="9"/>
      <c r="G20" s="9"/>
      <c r="H20" s="9">
        <f t="shared" si="0"/>
        <v>7817</v>
      </c>
    </row>
    <row r="21" spans="1:8" ht="12.75">
      <c r="A21" s="10" t="s">
        <v>37</v>
      </c>
      <c r="B21" s="10"/>
      <c r="C21" s="18" t="s">
        <v>93</v>
      </c>
      <c r="D21" s="13">
        <v>315</v>
      </c>
      <c r="E21" s="9"/>
      <c r="F21" s="9"/>
      <c r="G21" s="9"/>
      <c r="H21" s="9">
        <f t="shared" si="0"/>
        <v>315</v>
      </c>
    </row>
    <row r="22" spans="1:8" ht="12.75">
      <c r="A22" s="10" t="s">
        <v>39</v>
      </c>
      <c r="B22" s="10"/>
      <c r="C22" s="18" t="s">
        <v>88</v>
      </c>
      <c r="D22" s="13">
        <v>3782</v>
      </c>
      <c r="E22" s="9"/>
      <c r="F22" s="9"/>
      <c r="G22" s="9"/>
      <c r="H22" s="9">
        <f t="shared" si="0"/>
        <v>3782</v>
      </c>
    </row>
    <row r="23" spans="1:8" ht="12.75">
      <c r="A23" s="10" t="s">
        <v>40</v>
      </c>
      <c r="B23" s="5"/>
      <c r="C23" s="43" t="s">
        <v>94</v>
      </c>
      <c r="D23" s="25">
        <f>SUM(D18:D22)</f>
        <v>17790</v>
      </c>
      <c r="E23" s="25">
        <f>SUM(E18:E22)</f>
        <v>0</v>
      </c>
      <c r="F23" s="25">
        <f>SUM(F18:F22)</f>
        <v>0</v>
      </c>
      <c r="G23" s="25">
        <f>SUM(G18:G22)</f>
        <v>0</v>
      </c>
      <c r="H23" s="55">
        <f t="shared" si="0"/>
        <v>17790</v>
      </c>
    </row>
    <row r="24" spans="1:8" ht="12.75">
      <c r="A24" s="10" t="s">
        <v>43</v>
      </c>
      <c r="B24" s="10"/>
      <c r="C24" s="18" t="s">
        <v>95</v>
      </c>
      <c r="D24" s="13">
        <v>5212</v>
      </c>
      <c r="E24" s="9"/>
      <c r="F24" s="9"/>
      <c r="G24" s="9"/>
      <c r="H24" s="9">
        <f t="shared" si="0"/>
        <v>5212</v>
      </c>
    </row>
    <row r="25" spans="1:8" ht="12.75">
      <c r="A25" s="10" t="s">
        <v>46</v>
      </c>
      <c r="B25" s="10"/>
      <c r="C25" s="18" t="s">
        <v>88</v>
      </c>
      <c r="D25" s="13">
        <v>1304</v>
      </c>
      <c r="E25" s="9"/>
      <c r="F25" s="9"/>
      <c r="G25" s="9"/>
      <c r="H25" s="9">
        <f t="shared" si="0"/>
        <v>1304</v>
      </c>
    </row>
    <row r="26" spans="1:8" ht="12.75">
      <c r="A26" s="10" t="s">
        <v>49</v>
      </c>
      <c r="B26" s="5"/>
      <c r="C26" s="43" t="s">
        <v>96</v>
      </c>
      <c r="D26" s="25">
        <f>SUM(D24:D25)</f>
        <v>6516</v>
      </c>
      <c r="E26" s="25">
        <f>SUM(E24:E25)</f>
        <v>0</v>
      </c>
      <c r="F26" s="25">
        <f>SUM(F24:F25)</f>
        <v>0</v>
      </c>
      <c r="G26" s="25">
        <f>SUM(G24:G25)</f>
        <v>0</v>
      </c>
      <c r="H26" s="55">
        <f t="shared" si="0"/>
        <v>6516</v>
      </c>
    </row>
    <row r="27" spans="1:8" ht="12.75">
      <c r="A27" s="10" t="s">
        <v>51</v>
      </c>
      <c r="B27" s="10"/>
      <c r="C27" s="18" t="s">
        <v>97</v>
      </c>
      <c r="D27" s="13">
        <v>400</v>
      </c>
      <c r="E27" s="9"/>
      <c r="F27" s="9"/>
      <c r="G27" s="9"/>
      <c r="H27" s="9">
        <f t="shared" si="0"/>
        <v>400</v>
      </c>
    </row>
    <row r="28" spans="1:8" ht="12.75">
      <c r="A28" s="10" t="s">
        <v>53</v>
      </c>
      <c r="B28" s="10"/>
      <c r="C28" s="18" t="s">
        <v>98</v>
      </c>
      <c r="D28" s="13">
        <v>150</v>
      </c>
      <c r="E28" s="9"/>
      <c r="F28" s="9"/>
      <c r="G28" s="9"/>
      <c r="H28" s="9">
        <f t="shared" si="0"/>
        <v>150</v>
      </c>
    </row>
    <row r="29" spans="1:8" ht="12.75">
      <c r="A29" s="10" t="s">
        <v>54</v>
      </c>
      <c r="B29" s="10"/>
      <c r="C29" s="18" t="s">
        <v>99</v>
      </c>
      <c r="D29" s="13">
        <v>150</v>
      </c>
      <c r="E29" s="9"/>
      <c r="F29" s="9"/>
      <c r="G29" s="9"/>
      <c r="H29" s="9">
        <f t="shared" si="0"/>
        <v>150</v>
      </c>
    </row>
    <row r="30" spans="1:8" ht="12.75">
      <c r="A30" s="10" t="s">
        <v>57</v>
      </c>
      <c r="B30" s="10"/>
      <c r="C30" s="18" t="s">
        <v>100</v>
      </c>
      <c r="D30" s="13">
        <v>100</v>
      </c>
      <c r="E30" s="9"/>
      <c r="F30" s="9"/>
      <c r="G30" s="9"/>
      <c r="H30" s="9">
        <f t="shared" si="0"/>
        <v>100</v>
      </c>
    </row>
    <row r="31" spans="1:8" ht="12.75">
      <c r="A31" s="10" t="s">
        <v>59</v>
      </c>
      <c r="B31" s="10"/>
      <c r="C31" s="18" t="s">
        <v>101</v>
      </c>
      <c r="D31" s="13">
        <v>100</v>
      </c>
      <c r="E31" s="9"/>
      <c r="F31" s="9"/>
      <c r="G31" s="9"/>
      <c r="H31" s="9">
        <f t="shared" si="0"/>
        <v>100</v>
      </c>
    </row>
    <row r="32" spans="1:8" ht="12.75">
      <c r="A32" s="10" t="s">
        <v>62</v>
      </c>
      <c r="B32" s="10"/>
      <c r="C32" s="18" t="s">
        <v>102</v>
      </c>
      <c r="D32" s="13">
        <v>18000</v>
      </c>
      <c r="E32" s="9"/>
      <c r="F32" s="9"/>
      <c r="G32" s="9"/>
      <c r="H32" s="9">
        <f t="shared" si="0"/>
        <v>18000</v>
      </c>
    </row>
    <row r="33" spans="1:8" ht="12.75">
      <c r="A33" s="10" t="s">
        <v>65</v>
      </c>
      <c r="B33" s="10"/>
      <c r="C33" s="18" t="s">
        <v>103</v>
      </c>
      <c r="D33" s="13">
        <v>800</v>
      </c>
      <c r="E33" s="9"/>
      <c r="F33" s="9"/>
      <c r="G33" s="9"/>
      <c r="H33" s="9">
        <f t="shared" si="0"/>
        <v>800</v>
      </c>
    </row>
    <row r="34" spans="1:8" ht="12.75">
      <c r="A34" s="10" t="s">
        <v>104</v>
      </c>
      <c r="B34" s="10"/>
      <c r="C34" s="18" t="s">
        <v>105</v>
      </c>
      <c r="D34" s="13">
        <v>200</v>
      </c>
      <c r="E34" s="9"/>
      <c r="F34" s="9"/>
      <c r="G34" s="9"/>
      <c r="H34" s="9">
        <f t="shared" si="0"/>
        <v>200</v>
      </c>
    </row>
    <row r="35" spans="1:8" ht="12.75">
      <c r="A35" s="10" t="s">
        <v>106</v>
      </c>
      <c r="B35" s="10"/>
      <c r="C35" s="18" t="s">
        <v>110</v>
      </c>
      <c r="D35" s="13">
        <v>29900</v>
      </c>
      <c r="E35" s="9"/>
      <c r="F35" s="9"/>
      <c r="G35" s="9"/>
      <c r="H35" s="9">
        <f t="shared" si="0"/>
        <v>29900</v>
      </c>
    </row>
    <row r="36" spans="1:8" ht="12.75">
      <c r="A36" s="10" t="s">
        <v>107</v>
      </c>
      <c r="B36" s="10"/>
      <c r="C36" s="18" t="s">
        <v>112</v>
      </c>
      <c r="D36" s="13">
        <v>1500</v>
      </c>
      <c r="E36" s="9"/>
      <c r="F36" s="9"/>
      <c r="G36" s="9"/>
      <c r="H36" s="9">
        <f t="shared" si="0"/>
        <v>1500</v>
      </c>
    </row>
    <row r="37" spans="1:8" ht="12.75">
      <c r="A37" s="10" t="s">
        <v>109</v>
      </c>
      <c r="B37" s="10"/>
      <c r="C37" s="18" t="s">
        <v>114</v>
      </c>
      <c r="D37" s="13"/>
      <c r="E37" s="9"/>
      <c r="F37" s="9"/>
      <c r="G37" s="9"/>
      <c r="H37" s="9">
        <f t="shared" si="0"/>
        <v>0</v>
      </c>
    </row>
    <row r="38" spans="1:8" ht="12.75">
      <c r="A38" s="10" t="s">
        <v>111</v>
      </c>
      <c r="B38" s="10"/>
      <c r="C38" s="18" t="s">
        <v>88</v>
      </c>
      <c r="D38" s="13">
        <v>21351</v>
      </c>
      <c r="E38" s="9"/>
      <c r="F38" s="9"/>
      <c r="G38" s="9"/>
      <c r="H38" s="9">
        <f t="shared" si="0"/>
        <v>21351</v>
      </c>
    </row>
    <row r="39" spans="1:8" ht="12.75">
      <c r="A39" s="10" t="s">
        <v>113</v>
      </c>
      <c r="B39" s="5"/>
      <c r="C39" s="43" t="s">
        <v>117</v>
      </c>
      <c r="D39" s="45">
        <f>SUM(D27:D37)</f>
        <v>51300</v>
      </c>
      <c r="E39" s="45">
        <f>SUM(E27:E37)</f>
        <v>0</v>
      </c>
      <c r="F39" s="45">
        <f>SUM(F27:F37)</f>
        <v>0</v>
      </c>
      <c r="G39" s="45">
        <f>SUM(G27:G37)</f>
        <v>0</v>
      </c>
      <c r="H39" s="55">
        <f t="shared" si="0"/>
        <v>51300</v>
      </c>
    </row>
    <row r="40" spans="1:8" ht="12.75">
      <c r="A40" s="10" t="s">
        <v>115</v>
      </c>
      <c r="B40" s="10"/>
      <c r="C40" s="40" t="s">
        <v>119</v>
      </c>
      <c r="D40" s="16">
        <f>D14+D15+D18+D19+D20+D21+D24+D39</f>
        <v>71712</v>
      </c>
      <c r="E40" s="16">
        <f>E14+E15+E18+E19+E20+E21+E24+E39</f>
        <v>0</v>
      </c>
      <c r="F40" s="16">
        <f>F14+F15+F18+F19+F20+F21+F24+F39</f>
        <v>0</v>
      </c>
      <c r="G40" s="16">
        <f>G14+G15+G18+G19+G20+G21+G24+G39</f>
        <v>0</v>
      </c>
      <c r="H40" s="40">
        <f t="shared" si="0"/>
        <v>71712</v>
      </c>
    </row>
    <row r="41" spans="1:8" ht="12.75">
      <c r="A41" s="10" t="s">
        <v>116</v>
      </c>
      <c r="B41" s="10" t="s">
        <v>18</v>
      </c>
      <c r="C41" s="40" t="s">
        <v>121</v>
      </c>
      <c r="D41" s="16">
        <f>D16+D22+D25+D38</f>
        <v>26759</v>
      </c>
      <c r="E41" s="16">
        <f>E16+E22+E25+E38</f>
        <v>0</v>
      </c>
      <c r="F41" s="16">
        <f>F16+F22+F25+F38</f>
        <v>0</v>
      </c>
      <c r="G41" s="16">
        <f>G16+G22+G25+G38</f>
        <v>0</v>
      </c>
      <c r="H41" s="40">
        <f aca="true" t="shared" si="1" ref="H41:H70">SUM(D41:G41)</f>
        <v>26759</v>
      </c>
    </row>
    <row r="42" spans="1:8" ht="12.75">
      <c r="A42" s="10" t="s">
        <v>118</v>
      </c>
      <c r="B42" s="10" t="s">
        <v>20</v>
      </c>
      <c r="C42" s="40" t="s">
        <v>123</v>
      </c>
      <c r="D42" s="13">
        <v>1000</v>
      </c>
      <c r="E42" s="9"/>
      <c r="F42" s="9"/>
      <c r="G42" s="9"/>
      <c r="H42" s="9">
        <f t="shared" si="1"/>
        <v>1000</v>
      </c>
    </row>
    <row r="43" spans="1:8" ht="12.75">
      <c r="A43" s="10" t="s">
        <v>120</v>
      </c>
      <c r="B43" s="5"/>
      <c r="C43" s="43" t="s">
        <v>125</v>
      </c>
      <c r="D43" s="25">
        <f>D42+D41+D40+D12</f>
        <v>99471</v>
      </c>
      <c r="E43" s="25">
        <f>E42+E41+E40+E12</f>
        <v>0</v>
      </c>
      <c r="F43" s="25">
        <f>F42+F41+F40+F12</f>
        <v>0</v>
      </c>
      <c r="G43" s="25">
        <f>G42+G41+G40+G12</f>
        <v>0</v>
      </c>
      <c r="H43" s="55">
        <f t="shared" si="1"/>
        <v>99471</v>
      </c>
    </row>
    <row r="44" spans="1:8" ht="12.75">
      <c r="A44" s="10" t="s">
        <v>122</v>
      </c>
      <c r="B44" s="10" t="s">
        <v>27</v>
      </c>
      <c r="C44" s="40" t="s">
        <v>127</v>
      </c>
      <c r="D44" s="13"/>
      <c r="E44" s="9"/>
      <c r="F44" s="9"/>
      <c r="G44" s="9"/>
      <c r="H44" s="9"/>
    </row>
    <row r="45" spans="1:8" ht="12.75">
      <c r="A45" s="10" t="s">
        <v>124</v>
      </c>
      <c r="B45" s="10" t="s">
        <v>13</v>
      </c>
      <c r="C45" s="40" t="s">
        <v>30</v>
      </c>
      <c r="D45" s="13"/>
      <c r="E45" s="9"/>
      <c r="F45" s="9"/>
      <c r="G45" s="9"/>
      <c r="H45" s="9"/>
    </row>
    <row r="46" spans="1:8" ht="12.75">
      <c r="A46" s="10" t="s">
        <v>126</v>
      </c>
      <c r="B46" s="10"/>
      <c r="C46" s="18" t="s">
        <v>130</v>
      </c>
      <c r="D46" s="13">
        <v>46000</v>
      </c>
      <c r="E46" s="9"/>
      <c r="F46" s="9"/>
      <c r="G46" s="9"/>
      <c r="H46" s="9">
        <f t="shared" si="1"/>
        <v>46000</v>
      </c>
    </row>
    <row r="47" spans="1:8" ht="12.75">
      <c r="A47" s="10" t="s">
        <v>128</v>
      </c>
      <c r="B47" s="10"/>
      <c r="C47" s="18" t="s">
        <v>132</v>
      </c>
      <c r="D47" s="13">
        <v>13000</v>
      </c>
      <c r="E47" s="9"/>
      <c r="F47" s="9"/>
      <c r="G47" s="9"/>
      <c r="H47" s="9">
        <f t="shared" si="1"/>
        <v>13000</v>
      </c>
    </row>
    <row r="48" spans="1:8" ht="12.75">
      <c r="A48" s="10" t="s">
        <v>129</v>
      </c>
      <c r="B48" s="10"/>
      <c r="C48" s="18" t="s">
        <v>134</v>
      </c>
      <c r="D48" s="13">
        <v>19000</v>
      </c>
      <c r="E48" s="9"/>
      <c r="F48" s="9"/>
      <c r="G48" s="9"/>
      <c r="H48" s="9">
        <f t="shared" si="1"/>
        <v>19000</v>
      </c>
    </row>
    <row r="49" spans="1:8" ht="12.75">
      <c r="A49" s="10" t="s">
        <v>131</v>
      </c>
      <c r="B49" s="10"/>
      <c r="C49" s="18" t="s">
        <v>136</v>
      </c>
      <c r="D49" s="13">
        <v>12000</v>
      </c>
      <c r="E49" s="9"/>
      <c r="F49" s="9"/>
      <c r="G49" s="9"/>
      <c r="H49" s="9">
        <f t="shared" si="1"/>
        <v>12000</v>
      </c>
    </row>
    <row r="50" spans="1:8" ht="12.75">
      <c r="A50" s="10" t="s">
        <v>133</v>
      </c>
      <c r="B50" s="5"/>
      <c r="C50" s="43" t="s">
        <v>25</v>
      </c>
      <c r="D50" s="25">
        <f>SUM(D46:D49)</f>
        <v>90000</v>
      </c>
      <c r="E50" s="25">
        <f>SUM(E46:E49)</f>
        <v>0</v>
      </c>
      <c r="F50" s="25">
        <f>SUM(F46:F49)</f>
        <v>0</v>
      </c>
      <c r="G50" s="25">
        <f>SUM(G46:G49)</f>
        <v>0</v>
      </c>
      <c r="H50" s="55">
        <f t="shared" si="1"/>
        <v>90000</v>
      </c>
    </row>
    <row r="51" spans="1:8" ht="12.75">
      <c r="A51" s="10" t="s">
        <v>135</v>
      </c>
      <c r="B51" s="10" t="s">
        <v>16</v>
      </c>
      <c r="C51" s="40" t="s">
        <v>32</v>
      </c>
      <c r="D51" s="13"/>
      <c r="E51" s="9"/>
      <c r="F51" s="9"/>
      <c r="G51" s="9"/>
      <c r="H51" s="9"/>
    </row>
    <row r="52" spans="1:8" ht="12.75">
      <c r="A52" s="10" t="s">
        <v>137</v>
      </c>
      <c r="B52" s="10"/>
      <c r="C52" s="18" t="s">
        <v>140</v>
      </c>
      <c r="D52" s="13">
        <v>10976</v>
      </c>
      <c r="E52" s="9"/>
      <c r="F52" s="9"/>
      <c r="G52" s="9"/>
      <c r="H52" s="9">
        <f t="shared" si="1"/>
        <v>10976</v>
      </c>
    </row>
    <row r="53" spans="1:8" ht="12.75">
      <c r="A53" s="10" t="s">
        <v>138</v>
      </c>
      <c r="B53" s="10"/>
      <c r="C53" s="18" t="s">
        <v>142</v>
      </c>
      <c r="D53" s="13">
        <v>22076</v>
      </c>
      <c r="E53" s="9"/>
      <c r="F53" s="9"/>
      <c r="G53" s="9"/>
      <c r="H53" s="9">
        <f t="shared" si="1"/>
        <v>22076</v>
      </c>
    </row>
    <row r="54" spans="1:8" ht="12.75">
      <c r="A54" s="10" t="s">
        <v>139</v>
      </c>
      <c r="B54" s="10"/>
      <c r="C54" s="18" t="s">
        <v>144</v>
      </c>
      <c r="D54" s="13">
        <v>7500</v>
      </c>
      <c r="E54" s="9"/>
      <c r="F54" s="9"/>
      <c r="G54" s="9"/>
      <c r="H54" s="9">
        <f t="shared" si="1"/>
        <v>7500</v>
      </c>
    </row>
    <row r="55" spans="1:8" ht="12.75">
      <c r="A55" s="10" t="s">
        <v>141</v>
      </c>
      <c r="B55" s="5"/>
      <c r="C55" s="43" t="s">
        <v>25</v>
      </c>
      <c r="D55" s="25">
        <f>SUM(D52:D54)</f>
        <v>40552</v>
      </c>
      <c r="E55" s="25">
        <f>SUM(E52:E54)</f>
        <v>0</v>
      </c>
      <c r="F55" s="25">
        <f>SUM(F52:F54)</f>
        <v>0</v>
      </c>
      <c r="G55" s="25">
        <f>SUM(G52:G54)</f>
        <v>0</v>
      </c>
      <c r="H55" s="60">
        <f t="shared" si="1"/>
        <v>40552</v>
      </c>
    </row>
    <row r="56" spans="1:8" ht="12.75">
      <c r="A56" s="10" t="s">
        <v>143</v>
      </c>
      <c r="B56" s="118"/>
      <c r="C56" s="118"/>
      <c r="D56" s="13"/>
      <c r="E56" s="9"/>
      <c r="F56" s="9"/>
      <c r="G56" s="13"/>
      <c r="H56" s="62" t="s">
        <v>81</v>
      </c>
    </row>
    <row r="57" spans="1:8" ht="12.75">
      <c r="A57" s="10" t="s">
        <v>145</v>
      </c>
      <c r="B57" s="10" t="s">
        <v>18</v>
      </c>
      <c r="C57" s="40" t="s">
        <v>34</v>
      </c>
      <c r="D57" s="13">
        <v>120</v>
      </c>
      <c r="E57" s="9"/>
      <c r="F57" s="9"/>
      <c r="G57" s="9"/>
      <c r="H57" s="61">
        <f t="shared" si="1"/>
        <v>120</v>
      </c>
    </row>
    <row r="58" spans="1:8" ht="12.75">
      <c r="A58" s="10" t="s">
        <v>146</v>
      </c>
      <c r="B58" s="10" t="s">
        <v>20</v>
      </c>
      <c r="C58" s="40" t="s">
        <v>149</v>
      </c>
      <c r="D58" s="13">
        <v>620</v>
      </c>
      <c r="E58" s="9"/>
      <c r="F58" s="9"/>
      <c r="G58" s="9"/>
      <c r="H58" s="9">
        <f t="shared" si="1"/>
        <v>620</v>
      </c>
    </row>
    <row r="59" spans="1:8" ht="12.75">
      <c r="A59" s="10" t="s">
        <v>147</v>
      </c>
      <c r="B59" s="10" t="s">
        <v>22</v>
      </c>
      <c r="C59" s="40" t="s">
        <v>151</v>
      </c>
      <c r="D59" s="13">
        <v>500</v>
      </c>
      <c r="E59" s="9"/>
      <c r="F59" s="9"/>
      <c r="G59" s="9"/>
      <c r="H59" s="9">
        <f t="shared" si="1"/>
        <v>500</v>
      </c>
    </row>
    <row r="60" spans="1:8" ht="12.75">
      <c r="A60" s="10" t="s">
        <v>148</v>
      </c>
      <c r="B60" s="5"/>
      <c r="C60" s="43" t="s">
        <v>153</v>
      </c>
      <c r="D60" s="25">
        <f>D59+D58+D57+D55+D50</f>
        <v>131792</v>
      </c>
      <c r="E60" s="25">
        <f>E59+E58+E57+E55+E50</f>
        <v>0</v>
      </c>
      <c r="F60" s="25">
        <f>F59+F58+F57+F55+F50</f>
        <v>0</v>
      </c>
      <c r="G60" s="25">
        <f>G59+G58+G57+G55+G50</f>
        <v>0</v>
      </c>
      <c r="H60" s="55">
        <f t="shared" si="1"/>
        <v>131792</v>
      </c>
    </row>
    <row r="61" spans="1:8" ht="12.75">
      <c r="A61" s="10" t="s">
        <v>150</v>
      </c>
      <c r="B61" s="10" t="s">
        <v>41</v>
      </c>
      <c r="C61" s="40" t="s">
        <v>42</v>
      </c>
      <c r="D61" s="13"/>
      <c r="E61" s="9"/>
      <c r="F61" s="9"/>
      <c r="G61" s="9"/>
      <c r="H61" s="9"/>
    </row>
    <row r="62" spans="1:8" ht="12.75">
      <c r="A62" s="10" t="s">
        <v>152</v>
      </c>
      <c r="B62" s="10"/>
      <c r="C62" s="18" t="s">
        <v>156</v>
      </c>
      <c r="D62" s="13">
        <v>88516</v>
      </c>
      <c r="E62" s="9"/>
      <c r="F62" s="9"/>
      <c r="G62" s="9"/>
      <c r="H62" s="9">
        <f t="shared" si="1"/>
        <v>88516</v>
      </c>
    </row>
    <row r="63" spans="1:8" ht="12.75">
      <c r="A63" s="10" t="s">
        <v>154</v>
      </c>
      <c r="B63" s="10"/>
      <c r="C63" s="18" t="s">
        <v>158</v>
      </c>
      <c r="D63" s="13"/>
      <c r="E63" s="9"/>
      <c r="F63" s="9"/>
      <c r="G63" s="9"/>
      <c r="H63" s="9">
        <f t="shared" si="1"/>
        <v>0</v>
      </c>
    </row>
    <row r="64" spans="1:8" ht="12.75">
      <c r="A64" s="10" t="s">
        <v>155</v>
      </c>
      <c r="B64" s="10"/>
      <c r="C64" s="18" t="s">
        <v>160</v>
      </c>
      <c r="D64" s="13"/>
      <c r="E64" s="9">
        <v>7642</v>
      </c>
      <c r="F64" s="9"/>
      <c r="G64" s="9"/>
      <c r="H64" s="9">
        <f t="shared" si="1"/>
        <v>7642</v>
      </c>
    </row>
    <row r="65" spans="1:8" ht="12.75">
      <c r="A65" s="10" t="s">
        <v>157</v>
      </c>
      <c r="B65" s="10"/>
      <c r="C65" s="18" t="s">
        <v>162</v>
      </c>
      <c r="D65" s="13"/>
      <c r="E65" s="9"/>
      <c r="F65" s="9"/>
      <c r="G65" s="9"/>
      <c r="H65" s="9">
        <f t="shared" si="1"/>
        <v>0</v>
      </c>
    </row>
    <row r="66" spans="1:8" ht="12.75">
      <c r="A66" s="10" t="s">
        <v>159</v>
      </c>
      <c r="B66" s="5"/>
      <c r="C66" s="43" t="s">
        <v>25</v>
      </c>
      <c r="D66" s="25">
        <f>D64+D63+D62+D65</f>
        <v>88516</v>
      </c>
      <c r="E66" s="25">
        <f>E64+E63+E62+E65</f>
        <v>7642</v>
      </c>
      <c r="F66" s="25">
        <f>F64+F63+F62+F65</f>
        <v>0</v>
      </c>
      <c r="G66" s="25">
        <f>G64+G63+G62+G65</f>
        <v>0</v>
      </c>
      <c r="H66" s="55">
        <f t="shared" si="1"/>
        <v>96158</v>
      </c>
    </row>
    <row r="67" spans="1:8" ht="12.75">
      <c r="A67" s="10" t="s">
        <v>161</v>
      </c>
      <c r="B67" s="10" t="s">
        <v>44</v>
      </c>
      <c r="C67" s="40" t="s">
        <v>45</v>
      </c>
      <c r="D67" s="13"/>
      <c r="E67" s="9"/>
      <c r="F67" s="9"/>
      <c r="G67" s="9"/>
      <c r="H67" s="9"/>
    </row>
    <row r="68" spans="1:8" ht="12.75">
      <c r="A68" s="10" t="s">
        <v>163</v>
      </c>
      <c r="B68" s="10"/>
      <c r="C68" s="9" t="s">
        <v>166</v>
      </c>
      <c r="D68" s="13">
        <v>25650</v>
      </c>
      <c r="E68" s="9"/>
      <c r="F68" s="9"/>
      <c r="G68" s="9"/>
      <c r="H68" s="9">
        <f t="shared" si="1"/>
        <v>25650</v>
      </c>
    </row>
    <row r="69" spans="1:8" ht="12.75">
      <c r="A69" s="10" t="s">
        <v>164</v>
      </c>
      <c r="B69" s="10"/>
      <c r="C69" s="9" t="s">
        <v>168</v>
      </c>
      <c r="D69" s="13"/>
      <c r="E69" s="9"/>
      <c r="F69" s="9"/>
      <c r="G69" s="9"/>
      <c r="H69" s="9">
        <f t="shared" si="1"/>
        <v>0</v>
      </c>
    </row>
    <row r="70" spans="1:8" ht="12.75">
      <c r="A70" s="10" t="s">
        <v>165</v>
      </c>
      <c r="B70" s="5"/>
      <c r="C70" s="43" t="s">
        <v>25</v>
      </c>
      <c r="D70" s="25">
        <f>SUM(D68:D69)</f>
        <v>25650</v>
      </c>
      <c r="E70" s="25">
        <f>SUM(E68:E69)</f>
        <v>0</v>
      </c>
      <c r="F70" s="25">
        <f>SUM(F68:F69)</f>
        <v>0</v>
      </c>
      <c r="G70" s="25">
        <f>SUM(G68:G69)</f>
        <v>0</v>
      </c>
      <c r="H70" s="55">
        <f t="shared" si="1"/>
        <v>25650</v>
      </c>
    </row>
    <row r="71" spans="1:8" ht="12.75">
      <c r="A71" s="10" t="s">
        <v>167</v>
      </c>
      <c r="B71" s="10" t="s">
        <v>47</v>
      </c>
      <c r="C71" s="40" t="s">
        <v>171</v>
      </c>
      <c r="D71" s="13"/>
      <c r="E71" s="9"/>
      <c r="F71" s="9"/>
      <c r="G71" s="9"/>
      <c r="H71" s="9"/>
    </row>
    <row r="72" spans="1:8" ht="12.75">
      <c r="A72" s="10" t="s">
        <v>169</v>
      </c>
      <c r="B72" s="10" t="s">
        <v>13</v>
      </c>
      <c r="C72" s="40" t="s">
        <v>50</v>
      </c>
      <c r="D72" s="13"/>
      <c r="E72" s="9"/>
      <c r="F72" s="9"/>
      <c r="G72" s="9"/>
      <c r="H72" s="9"/>
    </row>
    <row r="73" spans="1:8" ht="12.75">
      <c r="A73" s="10" t="s">
        <v>170</v>
      </c>
      <c r="B73" s="18"/>
      <c r="C73" s="18" t="s">
        <v>174</v>
      </c>
      <c r="D73" s="13"/>
      <c r="E73" s="9"/>
      <c r="F73" s="9"/>
      <c r="G73" s="9"/>
      <c r="H73" s="9">
        <f aca="true" t="shared" si="2" ref="H73:H98">SUM(D73:G73)</f>
        <v>0</v>
      </c>
    </row>
    <row r="74" spans="1:8" ht="12.75">
      <c r="A74" s="10" t="s">
        <v>172</v>
      </c>
      <c r="B74" s="18"/>
      <c r="C74" s="18" t="s">
        <v>176</v>
      </c>
      <c r="D74" s="13">
        <v>2800</v>
      </c>
      <c r="E74" s="9"/>
      <c r="F74" s="9"/>
      <c r="G74" s="9"/>
      <c r="H74" s="9">
        <f t="shared" si="2"/>
        <v>2800</v>
      </c>
    </row>
    <row r="75" spans="1:8" ht="12.75">
      <c r="A75" s="10" t="s">
        <v>173</v>
      </c>
      <c r="B75" s="18"/>
      <c r="C75" s="18" t="s">
        <v>178</v>
      </c>
      <c r="D75" s="13">
        <v>26034</v>
      </c>
      <c r="E75" s="9">
        <v>-5205</v>
      </c>
      <c r="F75" s="9"/>
      <c r="G75" s="9"/>
      <c r="H75" s="9">
        <f t="shared" si="2"/>
        <v>20829</v>
      </c>
    </row>
    <row r="76" spans="1:8" ht="12.75">
      <c r="A76" s="10" t="s">
        <v>175</v>
      </c>
      <c r="B76" s="18"/>
      <c r="C76" s="18" t="s">
        <v>180</v>
      </c>
      <c r="D76" s="13">
        <v>1225</v>
      </c>
      <c r="E76" s="9"/>
      <c r="F76" s="9"/>
      <c r="G76" s="9"/>
      <c r="H76" s="9">
        <f t="shared" si="2"/>
        <v>1225</v>
      </c>
    </row>
    <row r="77" spans="1:8" ht="12.75">
      <c r="A77" s="10" t="s">
        <v>177</v>
      </c>
      <c r="B77" s="18"/>
      <c r="C77" s="18" t="s">
        <v>182</v>
      </c>
      <c r="D77" s="13">
        <v>2265</v>
      </c>
      <c r="E77" s="9"/>
      <c r="F77" s="9"/>
      <c r="G77" s="9"/>
      <c r="H77" s="9">
        <f t="shared" si="2"/>
        <v>2265</v>
      </c>
    </row>
    <row r="78" spans="1:8" ht="12.75">
      <c r="A78" s="10" t="s">
        <v>179</v>
      </c>
      <c r="B78" s="18"/>
      <c r="C78" s="18" t="s">
        <v>184</v>
      </c>
      <c r="D78" s="13">
        <v>11690</v>
      </c>
      <c r="E78" s="9"/>
      <c r="F78" s="9"/>
      <c r="G78" s="9"/>
      <c r="H78" s="9">
        <f t="shared" si="2"/>
        <v>11690</v>
      </c>
    </row>
    <row r="79" spans="1:8" ht="12.75">
      <c r="A79" s="10" t="s">
        <v>181</v>
      </c>
      <c r="B79" s="18"/>
      <c r="C79" s="18" t="s">
        <v>186</v>
      </c>
      <c r="D79" s="13">
        <v>1100</v>
      </c>
      <c r="E79" s="9">
        <v>978</v>
      </c>
      <c r="F79" s="9"/>
      <c r="G79" s="9"/>
      <c r="H79" s="9">
        <f t="shared" si="2"/>
        <v>2078</v>
      </c>
    </row>
    <row r="80" spans="1:8" ht="12.75">
      <c r="A80" s="10" t="s">
        <v>183</v>
      </c>
      <c r="B80" s="18"/>
      <c r="C80" s="18" t="s">
        <v>188</v>
      </c>
      <c r="D80" s="13">
        <v>3624</v>
      </c>
      <c r="E80" s="9">
        <v>-3296</v>
      </c>
      <c r="F80" s="9"/>
      <c r="G80" s="9"/>
      <c r="H80" s="9">
        <f t="shared" si="2"/>
        <v>328</v>
      </c>
    </row>
    <row r="81" spans="1:8" ht="12.75">
      <c r="A81" s="10" t="s">
        <v>185</v>
      </c>
      <c r="B81" s="18"/>
      <c r="C81" s="18" t="s">
        <v>191</v>
      </c>
      <c r="D81" s="13">
        <v>745</v>
      </c>
      <c r="E81" s="9"/>
      <c r="F81" s="9"/>
      <c r="G81" s="9"/>
      <c r="H81" s="9">
        <f t="shared" si="2"/>
        <v>745</v>
      </c>
    </row>
    <row r="82" spans="1:8" ht="12.75">
      <c r="A82" s="10" t="s">
        <v>187</v>
      </c>
      <c r="B82" s="18"/>
      <c r="C82" s="9" t="s">
        <v>193</v>
      </c>
      <c r="D82" s="13"/>
      <c r="E82" s="9">
        <v>3511</v>
      </c>
      <c r="F82" s="9"/>
      <c r="G82" s="9"/>
      <c r="H82" s="9">
        <f t="shared" si="2"/>
        <v>3511</v>
      </c>
    </row>
    <row r="83" spans="1:8" ht="12.75">
      <c r="A83" s="10" t="s">
        <v>189</v>
      </c>
      <c r="B83" s="10"/>
      <c r="C83" s="40" t="s">
        <v>25</v>
      </c>
      <c r="D83" s="16">
        <f>SUM(D73:D82)</f>
        <v>49483</v>
      </c>
      <c r="E83" s="16">
        <f>SUM(E73:E82)</f>
        <v>-4012</v>
      </c>
      <c r="F83" s="16">
        <f>SUM(F73:F82)</f>
        <v>0</v>
      </c>
      <c r="G83" s="16">
        <f>SUM(G73:G82)</f>
        <v>0</v>
      </c>
      <c r="H83" s="40">
        <f t="shared" si="2"/>
        <v>45471</v>
      </c>
    </row>
    <row r="84" spans="1:8" ht="12.75">
      <c r="A84" s="10" t="s">
        <v>190</v>
      </c>
      <c r="B84" s="46"/>
      <c r="C84" s="40" t="s">
        <v>198</v>
      </c>
      <c r="D84" s="16">
        <v>193670</v>
      </c>
      <c r="E84" s="16">
        <v>-2317</v>
      </c>
      <c r="F84" s="16"/>
      <c r="G84" s="16"/>
      <c r="H84" s="40">
        <f t="shared" si="2"/>
        <v>191353</v>
      </c>
    </row>
    <row r="85" spans="1:8" ht="12.75">
      <c r="A85" s="10" t="s">
        <v>192</v>
      </c>
      <c r="B85" s="10" t="s">
        <v>16</v>
      </c>
      <c r="C85" s="40" t="s">
        <v>52</v>
      </c>
      <c r="D85" s="13"/>
      <c r="E85" s="9"/>
      <c r="F85" s="9"/>
      <c r="G85" s="9"/>
      <c r="H85" s="9"/>
    </row>
    <row r="86" spans="1:8" ht="12.75">
      <c r="A86" s="10" t="s">
        <v>194</v>
      </c>
      <c r="B86" s="10"/>
      <c r="C86" s="18" t="s">
        <v>201</v>
      </c>
      <c r="D86" s="13">
        <v>150</v>
      </c>
      <c r="E86" s="9"/>
      <c r="F86" s="9"/>
      <c r="G86" s="9"/>
      <c r="H86" s="9">
        <f t="shared" si="2"/>
        <v>150</v>
      </c>
    </row>
    <row r="87" spans="1:8" ht="12.75">
      <c r="A87" s="10" t="s">
        <v>195</v>
      </c>
      <c r="B87" s="10"/>
      <c r="C87" s="18" t="s">
        <v>204</v>
      </c>
      <c r="D87" s="13">
        <v>40000</v>
      </c>
      <c r="E87" s="9"/>
      <c r="F87" s="9"/>
      <c r="G87" s="9"/>
      <c r="H87" s="9">
        <f t="shared" si="2"/>
        <v>40000</v>
      </c>
    </row>
    <row r="88" spans="1:8" ht="12.75">
      <c r="A88" s="10" t="s">
        <v>196</v>
      </c>
      <c r="B88" s="10"/>
      <c r="C88" s="40" t="s">
        <v>25</v>
      </c>
      <c r="D88" s="16">
        <f>SUM(D86:D87)</f>
        <v>40150</v>
      </c>
      <c r="E88" s="16">
        <f>SUM(E86:E87)</f>
        <v>0</v>
      </c>
      <c r="F88" s="16">
        <f>SUM(F86:F87)</f>
        <v>0</v>
      </c>
      <c r="G88" s="16">
        <f>SUM(G86:G87)</f>
        <v>0</v>
      </c>
      <c r="H88" s="40">
        <f t="shared" si="2"/>
        <v>40150</v>
      </c>
    </row>
    <row r="89" spans="1:8" ht="12.75">
      <c r="A89" s="10" t="s">
        <v>197</v>
      </c>
      <c r="B89" s="5"/>
      <c r="C89" s="43" t="s">
        <v>208</v>
      </c>
      <c r="D89" s="25">
        <f>D88+D83</f>
        <v>89633</v>
      </c>
      <c r="E89" s="25">
        <f>E88+E83</f>
        <v>-4012</v>
      </c>
      <c r="F89" s="25">
        <f>F88+F83</f>
        <v>0</v>
      </c>
      <c r="G89" s="25">
        <f>G88+G83</f>
        <v>0</v>
      </c>
      <c r="H89" s="55">
        <f t="shared" si="2"/>
        <v>85621</v>
      </c>
    </row>
    <row r="90" spans="1:8" ht="12.75">
      <c r="A90" s="10" t="s">
        <v>199</v>
      </c>
      <c r="B90" s="10" t="s">
        <v>55</v>
      </c>
      <c r="C90" s="40" t="s">
        <v>210</v>
      </c>
      <c r="D90" s="13"/>
      <c r="E90" s="9"/>
      <c r="F90" s="9"/>
      <c r="G90" s="9"/>
      <c r="H90" s="9"/>
    </row>
    <row r="91" spans="1:8" ht="12.75">
      <c r="A91" s="10" t="s">
        <v>200</v>
      </c>
      <c r="B91" s="10"/>
      <c r="C91" s="18" t="s">
        <v>56</v>
      </c>
      <c r="D91" s="13">
        <v>6696</v>
      </c>
      <c r="E91" s="9"/>
      <c r="F91" s="9"/>
      <c r="G91" s="9"/>
      <c r="H91" s="9">
        <f t="shared" si="2"/>
        <v>6696</v>
      </c>
    </row>
    <row r="92" spans="1:8" ht="12.75">
      <c r="A92" s="10" t="s">
        <v>202</v>
      </c>
      <c r="B92" s="10"/>
      <c r="C92" s="9" t="s">
        <v>108</v>
      </c>
      <c r="D92" s="13">
        <v>350</v>
      </c>
      <c r="E92" s="9"/>
      <c r="F92" s="9"/>
      <c r="G92" s="9"/>
      <c r="H92" s="9">
        <f t="shared" si="2"/>
        <v>350</v>
      </c>
    </row>
    <row r="93" spans="1:8" ht="12.75">
      <c r="A93" s="10" t="s">
        <v>203</v>
      </c>
      <c r="B93" s="5"/>
      <c r="C93" s="23" t="s">
        <v>25</v>
      </c>
      <c r="D93" s="25">
        <f>SUM(D91:D92)</f>
        <v>7046</v>
      </c>
      <c r="E93" s="25">
        <f>SUM(E91:E92)</f>
        <v>0</v>
      </c>
      <c r="F93" s="25">
        <f>SUM(F91:F92)</f>
        <v>0</v>
      </c>
      <c r="G93" s="25">
        <f>SUM(G91:G92)</f>
        <v>0</v>
      </c>
      <c r="H93" s="55">
        <f t="shared" si="2"/>
        <v>7046</v>
      </c>
    </row>
    <row r="94" spans="1:8" ht="12.75">
      <c r="A94" s="10" t="s">
        <v>205</v>
      </c>
      <c r="B94" s="10" t="s">
        <v>60</v>
      </c>
      <c r="C94" s="40" t="s">
        <v>215</v>
      </c>
      <c r="D94" s="13"/>
      <c r="E94" s="9"/>
      <c r="F94" s="9"/>
      <c r="G94" s="9"/>
      <c r="H94" s="9"/>
    </row>
    <row r="95" spans="1:8" ht="12.75">
      <c r="A95" s="10" t="s">
        <v>206</v>
      </c>
      <c r="B95" s="10"/>
      <c r="C95" s="18" t="s">
        <v>215</v>
      </c>
      <c r="D95" s="13">
        <v>56000</v>
      </c>
      <c r="E95" s="9">
        <v>246</v>
      </c>
      <c r="F95" s="9"/>
      <c r="G95" s="9"/>
      <c r="H95" s="9">
        <f t="shared" si="2"/>
        <v>56246</v>
      </c>
    </row>
    <row r="96" spans="1:8" ht="12.75">
      <c r="A96" s="10" t="s">
        <v>207</v>
      </c>
      <c r="B96" s="10" t="s">
        <v>63</v>
      </c>
      <c r="C96" s="40" t="s">
        <v>64</v>
      </c>
      <c r="D96" s="13"/>
      <c r="E96" s="9"/>
      <c r="F96" s="9"/>
      <c r="G96" s="9"/>
      <c r="H96" s="9"/>
    </row>
    <row r="97" spans="1:8" ht="12.75">
      <c r="A97" s="10" t="s">
        <v>209</v>
      </c>
      <c r="B97" s="10"/>
      <c r="C97" s="18" t="s">
        <v>64</v>
      </c>
      <c r="D97" s="47"/>
      <c r="E97" s="9">
        <v>1720</v>
      </c>
      <c r="F97" s="9"/>
      <c r="G97" s="9"/>
      <c r="H97" s="9">
        <f t="shared" si="2"/>
        <v>1720</v>
      </c>
    </row>
    <row r="98" spans="1:8" ht="12.75">
      <c r="A98" s="10" t="s">
        <v>211</v>
      </c>
      <c r="B98" s="5"/>
      <c r="C98" s="43" t="s">
        <v>220</v>
      </c>
      <c r="D98" s="25">
        <f>D97+D95+D89+D70+D66+D60+D43+D93</f>
        <v>498108</v>
      </c>
      <c r="E98" s="25">
        <f>E97+E95+E89+E70+E66+E60+E43+E93</f>
        <v>5596</v>
      </c>
      <c r="F98" s="25">
        <f>F97+F95+F89+F70+F66+F60+F43+F93</f>
        <v>0</v>
      </c>
      <c r="G98" s="25">
        <f>G97+G95+G89+G70+G66+G60+G43+G93</f>
        <v>0</v>
      </c>
      <c r="H98" s="55">
        <f t="shared" si="2"/>
        <v>503704</v>
      </c>
    </row>
  </sheetData>
  <sheetProtection selectLockedCells="1" selectUnlockedCells="1"/>
  <mergeCells count="11">
    <mergeCell ref="A6:H6"/>
    <mergeCell ref="A1:H1"/>
    <mergeCell ref="A2:H2"/>
    <mergeCell ref="A4:H4"/>
    <mergeCell ref="A5:H5"/>
    <mergeCell ref="H7:H8"/>
    <mergeCell ref="B56:C56"/>
    <mergeCell ref="A7:B8"/>
    <mergeCell ref="C7:C8"/>
    <mergeCell ref="D7:D8"/>
    <mergeCell ref="E7:G7"/>
  </mergeCells>
  <printOptions/>
  <pageMargins left="0.39375" right="0.39375" top="1.0819444444444444" bottom="0.9055555555555556" header="0.5118055555555555" footer="0.5118055555555555"/>
  <pageSetup horizontalDpi="300" verticalDpi="300" orientation="portrait" paperSize="9" scale="93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showGridLines="0" zoomScalePageLayoutView="0" workbookViewId="0" topLeftCell="A1">
      <selection activeCell="A2" sqref="A2:I2"/>
    </sheetView>
  </sheetViews>
  <sheetFormatPr defaultColWidth="11.7109375" defaultRowHeight="12.75"/>
  <cols>
    <col min="1" max="1" width="3.7109375" style="1" customWidth="1"/>
    <col min="2" max="2" width="4.8515625" style="34" customWidth="1"/>
    <col min="3" max="3" width="31.7109375" style="1" customWidth="1"/>
    <col min="4" max="4" width="5.7109375" style="1" customWidth="1"/>
    <col min="5" max="5" width="11.140625" style="1" customWidth="1"/>
    <col min="6" max="7" width="9.00390625" style="1" customWidth="1"/>
    <col min="8" max="8" width="8.57421875" style="1" customWidth="1"/>
    <col min="9" max="255" width="11.7109375" style="1" customWidth="1"/>
  </cols>
  <sheetData>
    <row r="1" spans="1:9" ht="12.75">
      <c r="A1" s="107" t="s">
        <v>222</v>
      </c>
      <c r="B1" s="107"/>
      <c r="C1" s="107"/>
      <c r="D1" s="107"/>
      <c r="E1" s="107"/>
      <c r="F1" s="107"/>
      <c r="G1" s="107"/>
      <c r="H1" s="107"/>
      <c r="I1" s="107"/>
    </row>
    <row r="2" spans="1:9" ht="12.75">
      <c r="A2" s="106" t="s">
        <v>317</v>
      </c>
      <c r="B2" s="107"/>
      <c r="C2" s="107"/>
      <c r="D2" s="107"/>
      <c r="E2" s="107"/>
      <c r="F2" s="107"/>
      <c r="G2" s="107"/>
      <c r="H2" s="107"/>
      <c r="I2" s="107"/>
    </row>
    <row r="3" spans="1:9" ht="12.75">
      <c r="A3" s="127"/>
      <c r="B3" s="127"/>
      <c r="C3" s="127"/>
      <c r="D3" s="127"/>
      <c r="E3" s="127"/>
      <c r="F3" s="127"/>
      <c r="G3" s="127"/>
      <c r="H3" s="127"/>
      <c r="I3" s="127"/>
    </row>
    <row r="4" spans="1:9" ht="12.75" customHeight="1">
      <c r="A4" s="121" t="s">
        <v>223</v>
      </c>
      <c r="B4" s="121"/>
      <c r="C4" s="121"/>
      <c r="D4" s="121"/>
      <c r="E4" s="121"/>
      <c r="F4" s="121"/>
      <c r="G4" s="121"/>
      <c r="H4" s="121"/>
      <c r="I4" s="121"/>
    </row>
    <row r="5" spans="1:9" ht="12.75" customHeight="1">
      <c r="A5" s="121" t="s">
        <v>224</v>
      </c>
      <c r="B5" s="121"/>
      <c r="C5" s="121"/>
      <c r="D5" s="121"/>
      <c r="E5" s="121"/>
      <c r="F5" s="121"/>
      <c r="G5" s="121"/>
      <c r="H5" s="121"/>
      <c r="I5" s="121"/>
    </row>
    <row r="6" spans="2:4" ht="12.75">
      <c r="B6" s="52"/>
      <c r="C6" s="52"/>
      <c r="D6" s="52"/>
    </row>
    <row r="7" spans="1:9" ht="12.75">
      <c r="A7" s="128" t="s">
        <v>4</v>
      </c>
      <c r="B7" s="128"/>
      <c r="C7" s="128"/>
      <c r="D7" s="128"/>
      <c r="E7" s="128"/>
      <c r="F7" s="128"/>
      <c r="G7" s="128"/>
      <c r="H7" s="128"/>
      <c r="I7" s="128"/>
    </row>
    <row r="8" spans="1:9" ht="36" customHeight="1">
      <c r="A8" s="126" t="s">
        <v>5</v>
      </c>
      <c r="B8" s="126"/>
      <c r="C8" s="126" t="s">
        <v>225</v>
      </c>
      <c r="D8" s="126" t="s">
        <v>226</v>
      </c>
      <c r="E8" s="126" t="s">
        <v>7</v>
      </c>
      <c r="F8" s="125" t="s">
        <v>8</v>
      </c>
      <c r="G8" s="125"/>
      <c r="H8" s="125"/>
      <c r="I8" s="126" t="s">
        <v>9</v>
      </c>
    </row>
    <row r="9" spans="1:9" ht="12.75">
      <c r="A9" s="126"/>
      <c r="B9" s="126"/>
      <c r="C9" s="126"/>
      <c r="D9" s="126"/>
      <c r="E9" s="126"/>
      <c r="F9" s="79" t="s">
        <v>10</v>
      </c>
      <c r="G9" s="86"/>
      <c r="H9" s="86"/>
      <c r="I9" s="126"/>
    </row>
    <row r="10" spans="1:9" ht="12.75">
      <c r="A10" s="65"/>
      <c r="B10" s="65"/>
      <c r="C10" s="65" t="s">
        <v>11</v>
      </c>
      <c r="D10" s="65" t="s">
        <v>84</v>
      </c>
      <c r="E10" s="63" t="s">
        <v>227</v>
      </c>
      <c r="F10" s="63" t="s">
        <v>12</v>
      </c>
      <c r="G10" s="63" t="s">
        <v>314</v>
      </c>
      <c r="H10" s="63" t="s">
        <v>315</v>
      </c>
      <c r="I10" s="63" t="s">
        <v>316</v>
      </c>
    </row>
    <row r="11" spans="1:9" ht="12.75">
      <c r="A11" s="66" t="s">
        <v>13</v>
      </c>
      <c r="B11" s="67" t="s">
        <v>14</v>
      </c>
      <c r="C11" s="68" t="s">
        <v>228</v>
      </c>
      <c r="D11" s="69"/>
      <c r="E11" s="62"/>
      <c r="F11" s="62"/>
      <c r="G11" s="62"/>
      <c r="H11" s="62"/>
      <c r="I11" s="62"/>
    </row>
    <row r="12" spans="1:9" ht="12.75">
      <c r="A12" s="66" t="s">
        <v>16</v>
      </c>
      <c r="B12" s="66" t="s">
        <v>13</v>
      </c>
      <c r="C12" s="70" t="s">
        <v>229</v>
      </c>
      <c r="D12" s="71"/>
      <c r="E12" s="70">
        <f>SUM(E13)</f>
        <v>1500</v>
      </c>
      <c r="F12" s="70">
        <f>SUM(F13)</f>
        <v>0</v>
      </c>
      <c r="G12" s="70">
        <f>SUM(G13)</f>
        <v>0</v>
      </c>
      <c r="H12" s="70">
        <f>SUM(H13)</f>
        <v>0</v>
      </c>
      <c r="I12" s="70">
        <f aca="true" t="shared" si="0" ref="I12:I39">SUM(E12:H12)</f>
        <v>1500</v>
      </c>
    </row>
    <row r="13" spans="1:9" ht="12.75">
      <c r="A13" s="66" t="s">
        <v>18</v>
      </c>
      <c r="B13" s="66"/>
      <c r="C13" s="72" t="s">
        <v>230</v>
      </c>
      <c r="D13" s="71"/>
      <c r="E13" s="62">
        <v>1500</v>
      </c>
      <c r="F13" s="62"/>
      <c r="G13" s="62"/>
      <c r="H13" s="62"/>
      <c r="I13" s="73">
        <f t="shared" si="0"/>
        <v>1500</v>
      </c>
    </row>
    <row r="14" spans="1:9" ht="12.75">
      <c r="A14" s="66" t="s">
        <v>20</v>
      </c>
      <c r="B14" s="66" t="s">
        <v>16</v>
      </c>
      <c r="C14" s="70" t="s">
        <v>231</v>
      </c>
      <c r="D14" s="74">
        <v>1</v>
      </c>
      <c r="E14" s="70">
        <f>SUM(E15:E17)</f>
        <v>5109</v>
      </c>
      <c r="F14" s="70">
        <f>SUM(F15:F17)</f>
        <v>55</v>
      </c>
      <c r="G14" s="70">
        <f>SUM(G15:G17)</f>
        <v>0</v>
      </c>
      <c r="H14" s="70">
        <f>SUM(H15:H17)</f>
        <v>0</v>
      </c>
      <c r="I14" s="70">
        <f t="shared" si="0"/>
        <v>5164</v>
      </c>
    </row>
    <row r="15" spans="1:9" ht="12.75">
      <c r="A15" s="66" t="s">
        <v>22</v>
      </c>
      <c r="B15" s="66"/>
      <c r="C15" s="72" t="s">
        <v>69</v>
      </c>
      <c r="D15" s="71"/>
      <c r="E15" s="62">
        <v>2842</v>
      </c>
      <c r="F15" s="62">
        <v>43</v>
      </c>
      <c r="G15" s="62"/>
      <c r="H15" s="62"/>
      <c r="I15" s="73">
        <f t="shared" si="0"/>
        <v>2885</v>
      </c>
    </row>
    <row r="16" spans="1:9" ht="12.75">
      <c r="A16" s="66" t="s">
        <v>24</v>
      </c>
      <c r="B16" s="66"/>
      <c r="C16" s="72" t="s">
        <v>70</v>
      </c>
      <c r="D16" s="71"/>
      <c r="E16" s="62">
        <v>767</v>
      </c>
      <c r="F16" s="62">
        <v>12</v>
      </c>
      <c r="G16" s="62"/>
      <c r="H16" s="62"/>
      <c r="I16" s="73">
        <f t="shared" si="0"/>
        <v>779</v>
      </c>
    </row>
    <row r="17" spans="1:9" ht="12.75">
      <c r="A17" s="66" t="s">
        <v>26</v>
      </c>
      <c r="B17" s="66"/>
      <c r="C17" s="72" t="s">
        <v>232</v>
      </c>
      <c r="D17" s="71"/>
      <c r="E17" s="62">
        <v>1500</v>
      </c>
      <c r="F17" s="62"/>
      <c r="G17" s="62"/>
      <c r="H17" s="62"/>
      <c r="I17" s="73">
        <f t="shared" si="0"/>
        <v>1500</v>
      </c>
    </row>
    <row r="18" spans="1:9" ht="12.75">
      <c r="A18" s="66" t="s">
        <v>29</v>
      </c>
      <c r="B18" s="66" t="s">
        <v>18</v>
      </c>
      <c r="C18" s="70" t="s">
        <v>233</v>
      </c>
      <c r="D18" s="71"/>
      <c r="E18" s="70">
        <f>E19</f>
        <v>7400</v>
      </c>
      <c r="F18" s="70">
        <f>F19</f>
        <v>0</v>
      </c>
      <c r="G18" s="70">
        <f>G19</f>
        <v>0</v>
      </c>
      <c r="H18" s="70">
        <f>H19</f>
        <v>0</v>
      </c>
      <c r="I18" s="70">
        <f t="shared" si="0"/>
        <v>7400</v>
      </c>
    </row>
    <row r="19" spans="1:9" ht="12.75">
      <c r="A19" s="66" t="s">
        <v>31</v>
      </c>
      <c r="B19" s="66"/>
      <c r="C19" s="72" t="s">
        <v>230</v>
      </c>
      <c r="D19" s="71"/>
      <c r="E19" s="62">
        <v>7400</v>
      </c>
      <c r="F19" s="62"/>
      <c r="G19" s="62"/>
      <c r="H19" s="62"/>
      <c r="I19" s="73">
        <f t="shared" si="0"/>
        <v>7400</v>
      </c>
    </row>
    <row r="20" spans="1:9" ht="12.75">
      <c r="A20" s="66" t="s">
        <v>33</v>
      </c>
      <c r="B20" s="103" t="s">
        <v>20</v>
      </c>
      <c r="C20" s="70" t="s">
        <v>234</v>
      </c>
      <c r="D20" s="71"/>
      <c r="E20" s="70">
        <f>E21</f>
        <v>100</v>
      </c>
      <c r="F20" s="70">
        <f>F21</f>
        <v>0</v>
      </c>
      <c r="G20" s="70">
        <f>G21</f>
        <v>0</v>
      </c>
      <c r="H20" s="70">
        <f>H21</f>
        <v>0</v>
      </c>
      <c r="I20" s="70">
        <f t="shared" si="0"/>
        <v>100</v>
      </c>
    </row>
    <row r="21" spans="1:9" ht="12.75">
      <c r="A21" s="66" t="s">
        <v>35</v>
      </c>
      <c r="B21" s="66"/>
      <c r="C21" s="72" t="s">
        <v>230</v>
      </c>
      <c r="D21" s="71"/>
      <c r="E21" s="62">
        <v>100</v>
      </c>
      <c r="F21" s="62"/>
      <c r="G21" s="62"/>
      <c r="H21" s="62"/>
      <c r="I21" s="73">
        <f t="shared" si="0"/>
        <v>100</v>
      </c>
    </row>
    <row r="22" spans="1:9" ht="12.75">
      <c r="A22" s="66" t="s">
        <v>37</v>
      </c>
      <c r="B22" s="103" t="s">
        <v>22</v>
      </c>
      <c r="C22" s="70" t="s">
        <v>235</v>
      </c>
      <c r="D22" s="75">
        <v>10.75</v>
      </c>
      <c r="E22" s="70">
        <f>SUM(E23:E25)</f>
        <v>50761</v>
      </c>
      <c r="F22" s="70">
        <f>SUM(F23:F25)</f>
        <v>663</v>
      </c>
      <c r="G22" s="70">
        <f>SUM(G23:G25)</f>
        <v>0</v>
      </c>
      <c r="H22" s="70">
        <f>SUM(H23:H25)</f>
        <v>0</v>
      </c>
      <c r="I22" s="70">
        <f t="shared" si="0"/>
        <v>51424</v>
      </c>
    </row>
    <row r="23" spans="1:9" ht="12.75">
      <c r="A23" s="66" t="s">
        <v>39</v>
      </c>
      <c r="B23" s="66"/>
      <c r="C23" s="72" t="s">
        <v>69</v>
      </c>
      <c r="D23" s="71"/>
      <c r="E23" s="62">
        <v>17921</v>
      </c>
      <c r="F23" s="62">
        <v>522</v>
      </c>
      <c r="G23" s="62"/>
      <c r="H23" s="62"/>
      <c r="I23" s="73">
        <f t="shared" si="0"/>
        <v>18443</v>
      </c>
    </row>
    <row r="24" spans="1:9" ht="12.75">
      <c r="A24" s="66" t="s">
        <v>40</v>
      </c>
      <c r="B24" s="66"/>
      <c r="C24" s="72" t="s">
        <v>70</v>
      </c>
      <c r="D24" s="71"/>
      <c r="E24" s="62">
        <v>4840</v>
      </c>
      <c r="F24" s="62">
        <v>141</v>
      </c>
      <c r="G24" s="62"/>
      <c r="H24" s="62"/>
      <c r="I24" s="73">
        <f t="shared" si="0"/>
        <v>4981</v>
      </c>
    </row>
    <row r="25" spans="1:9" ht="12.75">
      <c r="A25" s="66" t="s">
        <v>43</v>
      </c>
      <c r="B25" s="66"/>
      <c r="C25" s="72" t="s">
        <v>232</v>
      </c>
      <c r="D25" s="71"/>
      <c r="E25" s="62">
        <v>28000</v>
      </c>
      <c r="F25" s="62"/>
      <c r="G25" s="62"/>
      <c r="H25" s="62"/>
      <c r="I25" s="73">
        <f t="shared" si="0"/>
        <v>28000</v>
      </c>
    </row>
    <row r="26" spans="1:9" ht="12.75">
      <c r="A26" s="66" t="s">
        <v>46</v>
      </c>
      <c r="B26" s="103" t="s">
        <v>24</v>
      </c>
      <c r="C26" s="70" t="s">
        <v>236</v>
      </c>
      <c r="D26" s="74">
        <v>0.5</v>
      </c>
      <c r="E26" s="70">
        <f>SUM(E27:E29)</f>
        <v>1608</v>
      </c>
      <c r="F26" s="70">
        <f>SUM(F27:F29)</f>
        <v>0</v>
      </c>
      <c r="G26" s="70">
        <f>SUM(G27:G29)</f>
        <v>0</v>
      </c>
      <c r="H26" s="70">
        <f>SUM(H27:H29)</f>
        <v>0</v>
      </c>
      <c r="I26" s="70">
        <f t="shared" si="0"/>
        <v>1608</v>
      </c>
    </row>
    <row r="27" spans="1:9" ht="12.75">
      <c r="A27" s="66" t="s">
        <v>49</v>
      </c>
      <c r="B27" s="66"/>
      <c r="C27" s="72" t="s">
        <v>69</v>
      </c>
      <c r="D27" s="71"/>
      <c r="E27" s="62">
        <v>558</v>
      </c>
      <c r="F27" s="62"/>
      <c r="G27" s="62"/>
      <c r="H27" s="62"/>
      <c r="I27" s="73">
        <f t="shared" si="0"/>
        <v>558</v>
      </c>
    </row>
    <row r="28" spans="1:9" ht="12.75">
      <c r="A28" s="66" t="s">
        <v>51</v>
      </c>
      <c r="B28" s="66"/>
      <c r="C28" s="72" t="s">
        <v>70</v>
      </c>
      <c r="D28" s="71"/>
      <c r="E28" s="62">
        <v>150</v>
      </c>
      <c r="F28" s="62"/>
      <c r="G28" s="62"/>
      <c r="H28" s="62"/>
      <c r="I28" s="73">
        <f t="shared" si="0"/>
        <v>150</v>
      </c>
    </row>
    <row r="29" spans="1:9" ht="12.75">
      <c r="A29" s="66" t="s">
        <v>53</v>
      </c>
      <c r="B29" s="66"/>
      <c r="C29" s="72" t="s">
        <v>232</v>
      </c>
      <c r="D29" s="71"/>
      <c r="E29" s="62">
        <v>900</v>
      </c>
      <c r="F29" s="62"/>
      <c r="G29" s="62"/>
      <c r="H29" s="62"/>
      <c r="I29" s="73">
        <f t="shared" si="0"/>
        <v>900</v>
      </c>
    </row>
    <row r="30" spans="1:9" ht="12.75">
      <c r="A30" s="66" t="s">
        <v>54</v>
      </c>
      <c r="B30" s="103" t="s">
        <v>26</v>
      </c>
      <c r="C30" s="70" t="s">
        <v>237</v>
      </c>
      <c r="D30" s="71"/>
      <c r="E30" s="70">
        <f>E31</f>
        <v>13000</v>
      </c>
      <c r="F30" s="70">
        <f>F31</f>
        <v>0</v>
      </c>
      <c r="G30" s="70">
        <f>G31</f>
        <v>0</v>
      </c>
      <c r="H30" s="70">
        <f>H31</f>
        <v>0</v>
      </c>
      <c r="I30" s="70">
        <f t="shared" si="0"/>
        <v>13000</v>
      </c>
    </row>
    <row r="31" spans="1:9" ht="12.75">
      <c r="A31" s="66" t="s">
        <v>57</v>
      </c>
      <c r="B31" s="66"/>
      <c r="C31" s="72" t="s">
        <v>230</v>
      </c>
      <c r="D31" s="71"/>
      <c r="E31" s="62">
        <v>13000</v>
      </c>
      <c r="F31" s="62"/>
      <c r="G31" s="62"/>
      <c r="H31" s="62"/>
      <c r="I31" s="73">
        <f t="shared" si="0"/>
        <v>13000</v>
      </c>
    </row>
    <row r="32" spans="1:9" ht="12.75">
      <c r="A32" s="66" t="s">
        <v>59</v>
      </c>
      <c r="B32" s="103" t="s">
        <v>29</v>
      </c>
      <c r="C32" s="70" t="s">
        <v>238</v>
      </c>
      <c r="D32" s="71"/>
      <c r="E32" s="70">
        <f>E33</f>
        <v>1000</v>
      </c>
      <c r="F32" s="70">
        <f>F33</f>
        <v>0</v>
      </c>
      <c r="G32" s="70">
        <f>G33</f>
        <v>0</v>
      </c>
      <c r="H32" s="70">
        <f>H33</f>
        <v>0</v>
      </c>
      <c r="I32" s="70">
        <f t="shared" si="0"/>
        <v>1000</v>
      </c>
    </row>
    <row r="33" spans="1:9" ht="12.75">
      <c r="A33" s="66" t="s">
        <v>62</v>
      </c>
      <c r="B33" s="66"/>
      <c r="C33" s="72" t="s">
        <v>230</v>
      </c>
      <c r="D33" s="71"/>
      <c r="E33" s="62">
        <v>1000</v>
      </c>
      <c r="F33" s="62"/>
      <c r="G33" s="62"/>
      <c r="H33" s="62"/>
      <c r="I33" s="73">
        <f t="shared" si="0"/>
        <v>1000</v>
      </c>
    </row>
    <row r="34" spans="1:9" ht="12.75">
      <c r="A34" s="66" t="s">
        <v>65</v>
      </c>
      <c r="B34" s="103" t="s">
        <v>31</v>
      </c>
      <c r="C34" s="70" t="s">
        <v>239</v>
      </c>
      <c r="D34" s="71"/>
      <c r="E34" s="70">
        <f>E35</f>
        <v>1000</v>
      </c>
      <c r="F34" s="70">
        <f>F35</f>
        <v>0</v>
      </c>
      <c r="G34" s="70">
        <f>G35</f>
        <v>0</v>
      </c>
      <c r="H34" s="70">
        <f>H35</f>
        <v>0</v>
      </c>
      <c r="I34" s="70">
        <f t="shared" si="0"/>
        <v>1000</v>
      </c>
    </row>
    <row r="35" spans="1:9" ht="12.75">
      <c r="A35" s="66" t="s">
        <v>104</v>
      </c>
      <c r="B35" s="66"/>
      <c r="C35" s="72" t="s">
        <v>230</v>
      </c>
      <c r="D35" s="71"/>
      <c r="E35" s="62">
        <v>1000</v>
      </c>
      <c r="F35" s="62"/>
      <c r="G35" s="62"/>
      <c r="H35" s="62"/>
      <c r="I35" s="73">
        <f t="shared" si="0"/>
        <v>1000</v>
      </c>
    </row>
    <row r="36" spans="1:9" ht="12.75">
      <c r="A36" s="66" t="s">
        <v>106</v>
      </c>
      <c r="B36" s="103" t="s">
        <v>33</v>
      </c>
      <c r="C36" s="70" t="s">
        <v>240</v>
      </c>
      <c r="D36" s="75">
        <v>1.25</v>
      </c>
      <c r="E36" s="70">
        <f>SUM(E37:E39)</f>
        <v>4462</v>
      </c>
      <c r="F36" s="70">
        <f>SUM(F37:F39)</f>
        <v>51</v>
      </c>
      <c r="G36" s="70">
        <f>SUM(G37:G39)</f>
        <v>0</v>
      </c>
      <c r="H36" s="70">
        <f>SUM(H37:H39)</f>
        <v>0</v>
      </c>
      <c r="I36" s="70">
        <f t="shared" si="0"/>
        <v>4513</v>
      </c>
    </row>
    <row r="37" spans="1:9" ht="12.75">
      <c r="A37" s="66" t="s">
        <v>107</v>
      </c>
      <c r="B37" s="66"/>
      <c r="C37" s="72" t="s">
        <v>69</v>
      </c>
      <c r="D37" s="71"/>
      <c r="E37" s="62">
        <v>2568</v>
      </c>
      <c r="F37" s="62">
        <v>40</v>
      </c>
      <c r="G37" s="62"/>
      <c r="H37" s="62"/>
      <c r="I37" s="73">
        <f t="shared" si="0"/>
        <v>2608</v>
      </c>
    </row>
    <row r="38" spans="1:9" ht="12.75">
      <c r="A38" s="66" t="s">
        <v>109</v>
      </c>
      <c r="B38" s="66"/>
      <c r="C38" s="72" t="s">
        <v>70</v>
      </c>
      <c r="D38" s="71"/>
      <c r="E38" s="62">
        <v>694</v>
      </c>
      <c r="F38" s="62">
        <v>11</v>
      </c>
      <c r="G38" s="62"/>
      <c r="H38" s="62"/>
      <c r="I38" s="73">
        <f t="shared" si="0"/>
        <v>705</v>
      </c>
    </row>
    <row r="39" spans="1:9" ht="12.75">
      <c r="A39" s="66" t="s">
        <v>111</v>
      </c>
      <c r="B39" s="66"/>
      <c r="C39" s="72" t="s">
        <v>232</v>
      </c>
      <c r="D39" s="71"/>
      <c r="E39" s="62">
        <v>1200</v>
      </c>
      <c r="F39" s="62"/>
      <c r="G39" s="62"/>
      <c r="H39" s="62"/>
      <c r="I39" s="73">
        <f t="shared" si="0"/>
        <v>1200</v>
      </c>
    </row>
    <row r="40" spans="1:9" ht="12.75">
      <c r="A40" s="66" t="s">
        <v>113</v>
      </c>
      <c r="B40" s="103" t="s">
        <v>35</v>
      </c>
      <c r="C40" s="70" t="s">
        <v>241</v>
      </c>
      <c r="D40" s="71"/>
      <c r="E40" s="70">
        <f>SUM(E41:E43)</f>
        <v>2540</v>
      </c>
      <c r="F40" s="70">
        <f>SUM(F41:F43)</f>
        <v>978</v>
      </c>
      <c r="G40" s="70">
        <f>SUM(G41:G43)</f>
        <v>0</v>
      </c>
      <c r="H40" s="70">
        <f>SUM(H41:H43)</f>
        <v>0</v>
      </c>
      <c r="I40" s="70">
        <f aca="true" t="shared" si="1" ref="I40:I66">SUM(E40:H40)</f>
        <v>3518</v>
      </c>
    </row>
    <row r="41" spans="1:9" ht="12.75">
      <c r="A41" s="66" t="s">
        <v>115</v>
      </c>
      <c r="B41" s="66"/>
      <c r="C41" s="72" t="s">
        <v>69</v>
      </c>
      <c r="D41" s="71"/>
      <c r="E41" s="62">
        <v>2000</v>
      </c>
      <c r="F41" s="62">
        <v>862</v>
      </c>
      <c r="G41" s="62"/>
      <c r="H41" s="62"/>
      <c r="I41" s="73">
        <f t="shared" si="1"/>
        <v>2862</v>
      </c>
    </row>
    <row r="42" spans="1:9" ht="12.75">
      <c r="A42" s="66" t="s">
        <v>116</v>
      </c>
      <c r="B42" s="66"/>
      <c r="C42" s="72" t="s">
        <v>70</v>
      </c>
      <c r="D42" s="71"/>
      <c r="E42" s="62">
        <v>540</v>
      </c>
      <c r="F42" s="62">
        <v>116</v>
      </c>
      <c r="G42" s="62"/>
      <c r="H42" s="62"/>
      <c r="I42" s="73">
        <f t="shared" si="1"/>
        <v>656</v>
      </c>
    </row>
    <row r="43" spans="1:9" ht="12.75">
      <c r="A43" s="66" t="s">
        <v>118</v>
      </c>
      <c r="B43" s="66"/>
      <c r="C43" s="72" t="s">
        <v>232</v>
      </c>
      <c r="D43" s="71"/>
      <c r="E43" s="62"/>
      <c r="F43" s="62"/>
      <c r="G43" s="62"/>
      <c r="H43" s="62"/>
      <c r="I43" s="73">
        <f t="shared" si="1"/>
        <v>0</v>
      </c>
    </row>
    <row r="44" spans="1:9" ht="12.75">
      <c r="A44" s="66" t="s">
        <v>120</v>
      </c>
      <c r="B44" s="103" t="s">
        <v>37</v>
      </c>
      <c r="C44" s="70" t="s">
        <v>242</v>
      </c>
      <c r="D44" s="71"/>
      <c r="E44" s="70">
        <f>E45</f>
        <v>200</v>
      </c>
      <c r="F44" s="70">
        <f>F45</f>
        <v>0</v>
      </c>
      <c r="G44" s="70">
        <f>G45</f>
        <v>0</v>
      </c>
      <c r="H44" s="70">
        <f>H45</f>
        <v>0</v>
      </c>
      <c r="I44" s="70">
        <f t="shared" si="1"/>
        <v>200</v>
      </c>
    </row>
    <row r="45" spans="1:9" ht="12.75">
      <c r="A45" s="66" t="s">
        <v>122</v>
      </c>
      <c r="B45" s="66"/>
      <c r="C45" s="72" t="s">
        <v>230</v>
      </c>
      <c r="D45" s="71"/>
      <c r="E45" s="62">
        <v>200</v>
      </c>
      <c r="F45" s="62"/>
      <c r="G45" s="62"/>
      <c r="H45" s="62"/>
      <c r="I45" s="73">
        <f t="shared" si="1"/>
        <v>200</v>
      </c>
    </row>
    <row r="46" spans="1:9" ht="12.75">
      <c r="A46" s="66" t="s">
        <v>124</v>
      </c>
      <c r="B46" s="76"/>
      <c r="C46" s="77"/>
      <c r="D46" s="78"/>
      <c r="E46" s="62"/>
      <c r="F46" s="62"/>
      <c r="G46" s="62"/>
      <c r="H46" s="62"/>
      <c r="I46" s="70" t="s">
        <v>222</v>
      </c>
    </row>
    <row r="47" spans="1:9" ht="12.75">
      <c r="A47" s="66" t="s">
        <v>126</v>
      </c>
      <c r="B47" s="103" t="s">
        <v>39</v>
      </c>
      <c r="C47" s="70" t="s">
        <v>243</v>
      </c>
      <c r="D47" s="74">
        <v>5.5</v>
      </c>
      <c r="E47" s="70">
        <f>SUM(E48:E50)</f>
        <v>20110</v>
      </c>
      <c r="F47" s="70">
        <f>SUM(F48:F50)</f>
        <v>73</v>
      </c>
      <c r="G47" s="70">
        <f>SUM(G48:G50)</f>
        <v>0</v>
      </c>
      <c r="H47" s="70">
        <f>SUM(H48:H50)</f>
        <v>0</v>
      </c>
      <c r="I47" s="70">
        <f t="shared" si="1"/>
        <v>20183</v>
      </c>
    </row>
    <row r="48" spans="1:9" ht="12.75">
      <c r="A48" s="66" t="s">
        <v>128</v>
      </c>
      <c r="B48" s="66"/>
      <c r="C48" s="72" t="s">
        <v>69</v>
      </c>
      <c r="D48" s="71"/>
      <c r="E48" s="62">
        <v>10325</v>
      </c>
      <c r="F48" s="62">
        <v>58</v>
      </c>
      <c r="G48" s="62"/>
      <c r="H48" s="62"/>
      <c r="I48" s="73">
        <f t="shared" si="1"/>
        <v>10383</v>
      </c>
    </row>
    <row r="49" spans="1:9" ht="12.75">
      <c r="A49" s="66" t="s">
        <v>129</v>
      </c>
      <c r="B49" s="66"/>
      <c r="C49" s="72" t="s">
        <v>70</v>
      </c>
      <c r="D49" s="71"/>
      <c r="E49" s="62">
        <v>2785</v>
      </c>
      <c r="F49" s="62">
        <v>15</v>
      </c>
      <c r="G49" s="62"/>
      <c r="H49" s="62"/>
      <c r="I49" s="73">
        <f t="shared" si="1"/>
        <v>2800</v>
      </c>
    </row>
    <row r="50" spans="1:9" ht="12.75">
      <c r="A50" s="66" t="s">
        <v>131</v>
      </c>
      <c r="B50" s="66"/>
      <c r="C50" s="72" t="s">
        <v>232</v>
      </c>
      <c r="D50" s="71"/>
      <c r="E50" s="62">
        <v>7000</v>
      </c>
      <c r="F50" s="62"/>
      <c r="G50" s="62"/>
      <c r="H50" s="62"/>
      <c r="I50" s="73">
        <f t="shared" si="1"/>
        <v>7000</v>
      </c>
    </row>
    <row r="51" spans="1:9" ht="12.75">
      <c r="A51" s="66" t="s">
        <v>133</v>
      </c>
      <c r="B51" s="103" t="s">
        <v>40</v>
      </c>
      <c r="C51" s="70" t="s">
        <v>244</v>
      </c>
      <c r="D51" s="71"/>
      <c r="E51" s="70">
        <f>E52</f>
        <v>450</v>
      </c>
      <c r="F51" s="70">
        <f>F52</f>
        <v>0</v>
      </c>
      <c r="G51" s="70">
        <f>G52</f>
        <v>0</v>
      </c>
      <c r="H51" s="70">
        <f>H52</f>
        <v>0</v>
      </c>
      <c r="I51" s="70">
        <f t="shared" si="1"/>
        <v>450</v>
      </c>
    </row>
    <row r="52" spans="1:9" ht="12.75">
      <c r="A52" s="66" t="s">
        <v>135</v>
      </c>
      <c r="B52" s="66"/>
      <c r="C52" s="72" t="s">
        <v>230</v>
      </c>
      <c r="D52" s="71"/>
      <c r="E52" s="62">
        <v>450</v>
      </c>
      <c r="F52" s="62"/>
      <c r="G52" s="62"/>
      <c r="H52" s="62"/>
      <c r="I52" s="73">
        <f t="shared" si="1"/>
        <v>450</v>
      </c>
    </row>
    <row r="53" spans="1:9" ht="12.75">
      <c r="A53" s="66" t="s">
        <v>137</v>
      </c>
      <c r="B53" s="103" t="s">
        <v>43</v>
      </c>
      <c r="C53" s="70" t="s">
        <v>245</v>
      </c>
      <c r="D53" s="74">
        <v>6</v>
      </c>
      <c r="E53" s="70">
        <f>SUM(E54:E56)</f>
        <v>18551</v>
      </c>
      <c r="F53" s="70">
        <f>SUM(F54:F56)</f>
        <v>41</v>
      </c>
      <c r="G53" s="70">
        <f>SUM(G54:G56)</f>
        <v>0</v>
      </c>
      <c r="H53" s="70">
        <f>SUM(H54:H56)</f>
        <v>0</v>
      </c>
      <c r="I53" s="70">
        <f t="shared" si="1"/>
        <v>18592</v>
      </c>
    </row>
    <row r="54" spans="1:9" ht="12.75">
      <c r="A54" s="66" t="s">
        <v>138</v>
      </c>
      <c r="B54" s="66"/>
      <c r="C54" s="72" t="s">
        <v>69</v>
      </c>
      <c r="D54" s="71"/>
      <c r="E54" s="62">
        <v>5946</v>
      </c>
      <c r="F54" s="62">
        <v>32</v>
      </c>
      <c r="G54" s="62"/>
      <c r="H54" s="62"/>
      <c r="I54" s="73">
        <f t="shared" si="1"/>
        <v>5978</v>
      </c>
    </row>
    <row r="55" spans="1:9" ht="12.75">
      <c r="A55" s="66" t="s">
        <v>139</v>
      </c>
      <c r="B55" s="66"/>
      <c r="C55" s="72" t="s">
        <v>70</v>
      </c>
      <c r="D55" s="71"/>
      <c r="E55" s="62">
        <v>1605</v>
      </c>
      <c r="F55" s="62">
        <v>9</v>
      </c>
      <c r="G55" s="62"/>
      <c r="H55" s="62"/>
      <c r="I55" s="73">
        <f t="shared" si="1"/>
        <v>1614</v>
      </c>
    </row>
    <row r="56" spans="1:9" ht="12.75">
      <c r="A56" s="66" t="s">
        <v>141</v>
      </c>
      <c r="B56" s="66"/>
      <c r="C56" s="72" t="s">
        <v>232</v>
      </c>
      <c r="D56" s="71"/>
      <c r="E56" s="62">
        <v>11000</v>
      </c>
      <c r="F56" s="62"/>
      <c r="G56" s="62"/>
      <c r="H56" s="62"/>
      <c r="I56" s="73">
        <f t="shared" si="1"/>
        <v>11000</v>
      </c>
    </row>
    <row r="57" spans="1:9" ht="12.75">
      <c r="A57" s="66" t="s">
        <v>143</v>
      </c>
      <c r="B57" s="79"/>
      <c r="C57" s="80" t="s">
        <v>246</v>
      </c>
      <c r="D57" s="81">
        <f>SUM(D11:D56)</f>
        <v>25</v>
      </c>
      <c r="E57" s="82">
        <f>SUM(E58:E60)</f>
        <v>127791</v>
      </c>
      <c r="F57" s="82">
        <f>SUM(F58:F60)</f>
        <v>1861</v>
      </c>
      <c r="G57" s="82">
        <f>SUM(G58:G60)</f>
        <v>0</v>
      </c>
      <c r="H57" s="82">
        <f>SUM(H58:H60)</f>
        <v>0</v>
      </c>
      <c r="I57" s="83">
        <f t="shared" si="1"/>
        <v>129652</v>
      </c>
    </row>
    <row r="58" spans="1:9" ht="12.75">
      <c r="A58" s="66" t="s">
        <v>145</v>
      </c>
      <c r="B58" s="79"/>
      <c r="C58" s="84" t="s">
        <v>69</v>
      </c>
      <c r="D58" s="85"/>
      <c r="E58" s="86">
        <f>SUM(E15,E23,E27,E37,E48,E54,E41)</f>
        <v>42160</v>
      </c>
      <c r="F58" s="86">
        <f>SUM(F15,F23,F27,F37,F48,F54,F41)</f>
        <v>1557</v>
      </c>
      <c r="G58" s="86">
        <f>SUM(G15,G23,G27,G37,G48,G54,G41)</f>
        <v>0</v>
      </c>
      <c r="H58" s="86">
        <f>SUM(H15,H23,H27,H37,H48,H54,H41)</f>
        <v>0</v>
      </c>
      <c r="I58" s="96">
        <f t="shared" si="1"/>
        <v>43717</v>
      </c>
    </row>
    <row r="59" spans="1:9" ht="12.75">
      <c r="A59" s="66" t="s">
        <v>146</v>
      </c>
      <c r="B59" s="79"/>
      <c r="C59" s="84" t="s">
        <v>70</v>
      </c>
      <c r="D59" s="85"/>
      <c r="E59" s="86">
        <f>E16+E24+E28+E38+E42+E49+E55</f>
        <v>11381</v>
      </c>
      <c r="F59" s="86">
        <f>F16+F24+F28+F38+F42+F49+F55</f>
        <v>304</v>
      </c>
      <c r="G59" s="86">
        <f>G16+G24+G28+G38+G42+G49+G55</f>
        <v>0</v>
      </c>
      <c r="H59" s="86">
        <f>H16+H24+H28+H38+H42+H49+H55</f>
        <v>0</v>
      </c>
      <c r="I59" s="96">
        <f t="shared" si="1"/>
        <v>11685</v>
      </c>
    </row>
    <row r="60" spans="1:9" ht="12.75">
      <c r="A60" s="66" t="s">
        <v>147</v>
      </c>
      <c r="B60" s="79"/>
      <c r="C60" s="84" t="s">
        <v>232</v>
      </c>
      <c r="D60" s="85"/>
      <c r="E60" s="84">
        <f>SUM(E13,E17,E19,E21,E25,E29,E31,E33,E35,E39,E45,E50,E52,E56,E43)</f>
        <v>74250</v>
      </c>
      <c r="F60" s="84">
        <f>SUM(F13,F17,F19,F21,F25,F29,F31,F33,F35,F39,F45,F50,F52,F56,F43)</f>
        <v>0</v>
      </c>
      <c r="G60" s="84">
        <f>SUM(G13,G17,G19,G21,G25,G29,G31,G33,G35,G39,G45,G50,G52,G56,G43)</f>
        <v>0</v>
      </c>
      <c r="H60" s="84">
        <f>SUM(H13,H17,H19,H21,H25,H29,H31,H33,H35,H39,H45,H50,H52,H56,H43)</f>
        <v>0</v>
      </c>
      <c r="I60" s="96">
        <f t="shared" si="1"/>
        <v>74250</v>
      </c>
    </row>
    <row r="61" spans="1:9" ht="12.75">
      <c r="A61" s="66" t="s">
        <v>148</v>
      </c>
      <c r="B61" s="87"/>
      <c r="C61" s="88"/>
      <c r="D61" s="89"/>
      <c r="E61" s="62"/>
      <c r="F61" s="62"/>
      <c r="G61" s="62"/>
      <c r="H61" s="62"/>
      <c r="I61" s="70"/>
    </row>
    <row r="62" spans="1:9" ht="12.75">
      <c r="A62" s="66" t="s">
        <v>150</v>
      </c>
      <c r="B62" s="87" t="s">
        <v>27</v>
      </c>
      <c r="C62" s="90" t="s">
        <v>221</v>
      </c>
      <c r="D62" s="89"/>
      <c r="E62" s="62"/>
      <c r="F62" s="62"/>
      <c r="G62" s="62"/>
      <c r="H62" s="62"/>
      <c r="I62" s="70"/>
    </row>
    <row r="63" spans="1:9" ht="12.75">
      <c r="A63" s="66" t="s">
        <v>152</v>
      </c>
      <c r="B63" s="91" t="s">
        <v>13</v>
      </c>
      <c r="C63" s="82" t="s">
        <v>247</v>
      </c>
      <c r="D63" s="92">
        <v>12</v>
      </c>
      <c r="E63" s="82">
        <f>SUM(E64:E66)</f>
        <v>74580</v>
      </c>
      <c r="F63" s="82">
        <f>SUM(F64:F66)</f>
        <v>481</v>
      </c>
      <c r="G63" s="82">
        <f>SUM(G64:G66)</f>
        <v>0</v>
      </c>
      <c r="H63" s="82">
        <f>SUM(H64:H66)</f>
        <v>0</v>
      </c>
      <c r="I63" s="83">
        <f t="shared" si="1"/>
        <v>75061</v>
      </c>
    </row>
    <row r="64" spans="1:9" ht="12.75">
      <c r="A64" s="66" t="s">
        <v>154</v>
      </c>
      <c r="B64" s="79"/>
      <c r="C64" s="84" t="s">
        <v>69</v>
      </c>
      <c r="D64" s="85"/>
      <c r="E64" s="86">
        <v>40520</v>
      </c>
      <c r="F64" s="64">
        <v>379</v>
      </c>
      <c r="G64" s="64"/>
      <c r="H64" s="64"/>
      <c r="I64" s="96">
        <f t="shared" si="1"/>
        <v>40899</v>
      </c>
    </row>
    <row r="65" spans="1:9" ht="12.75">
      <c r="A65" s="66" t="s">
        <v>155</v>
      </c>
      <c r="B65" s="79"/>
      <c r="C65" s="84" t="s">
        <v>70</v>
      </c>
      <c r="D65" s="85"/>
      <c r="E65" s="86">
        <v>10940</v>
      </c>
      <c r="F65" s="64">
        <v>102</v>
      </c>
      <c r="G65" s="64"/>
      <c r="H65" s="64"/>
      <c r="I65" s="96">
        <f t="shared" si="1"/>
        <v>11042</v>
      </c>
    </row>
    <row r="66" spans="1:9" ht="12.75">
      <c r="A66" s="66" t="s">
        <v>157</v>
      </c>
      <c r="B66" s="79"/>
      <c r="C66" s="84" t="s">
        <v>232</v>
      </c>
      <c r="D66" s="85"/>
      <c r="E66" s="86">
        <v>23120</v>
      </c>
      <c r="F66" s="64"/>
      <c r="G66" s="64"/>
      <c r="H66" s="64"/>
      <c r="I66" s="96">
        <f t="shared" si="1"/>
        <v>23120</v>
      </c>
    </row>
    <row r="67" spans="1:9" ht="12.75">
      <c r="A67" s="66" t="s">
        <v>159</v>
      </c>
      <c r="B67" s="87"/>
      <c r="C67" s="88"/>
      <c r="D67" s="89"/>
      <c r="E67" s="62"/>
      <c r="F67" s="62"/>
      <c r="G67" s="62"/>
      <c r="H67" s="62"/>
      <c r="I67" s="70"/>
    </row>
    <row r="68" spans="1:9" ht="12.75">
      <c r="A68" s="66" t="s">
        <v>161</v>
      </c>
      <c r="B68" s="66" t="s">
        <v>41</v>
      </c>
      <c r="C68" s="70" t="s">
        <v>248</v>
      </c>
      <c r="D68" s="71"/>
      <c r="E68" s="62"/>
      <c r="F68" s="62"/>
      <c r="G68" s="62"/>
      <c r="H68" s="62"/>
      <c r="I68" s="70"/>
    </row>
    <row r="69" spans="1:9" ht="12.75">
      <c r="A69" s="66" t="s">
        <v>163</v>
      </c>
      <c r="B69" s="66" t="s">
        <v>13</v>
      </c>
      <c r="C69" s="70" t="s">
        <v>249</v>
      </c>
      <c r="D69" s="74">
        <v>4</v>
      </c>
      <c r="E69" s="70">
        <f>SUM(E70:E72)</f>
        <v>14382</v>
      </c>
      <c r="F69" s="70">
        <f>SUM(F70:F72)</f>
        <v>239</v>
      </c>
      <c r="G69" s="70">
        <f>SUM(G70:G72)</f>
        <v>0</v>
      </c>
      <c r="H69" s="70">
        <f>SUM(H70:H72)</f>
        <v>0</v>
      </c>
      <c r="I69" s="70">
        <f aca="true" t="shared" si="2" ref="I69:I99">SUM(E69:H69)</f>
        <v>14621</v>
      </c>
    </row>
    <row r="70" spans="1:9" ht="12.75">
      <c r="A70" s="66" t="s">
        <v>164</v>
      </c>
      <c r="B70" s="66"/>
      <c r="C70" s="72" t="s">
        <v>69</v>
      </c>
      <c r="D70" s="71"/>
      <c r="E70" s="62">
        <v>9238</v>
      </c>
      <c r="F70" s="62">
        <v>188</v>
      </c>
      <c r="G70" s="62"/>
      <c r="H70" s="62"/>
      <c r="I70" s="73">
        <f t="shared" si="2"/>
        <v>9426</v>
      </c>
    </row>
    <row r="71" spans="1:9" ht="12.75">
      <c r="A71" s="66" t="s">
        <v>165</v>
      </c>
      <c r="B71" s="66"/>
      <c r="C71" s="72" t="s">
        <v>70</v>
      </c>
      <c r="D71" s="71"/>
      <c r="E71" s="62">
        <v>2494</v>
      </c>
      <c r="F71" s="62">
        <v>51</v>
      </c>
      <c r="G71" s="62"/>
      <c r="H71" s="62"/>
      <c r="I71" s="73">
        <f t="shared" si="2"/>
        <v>2545</v>
      </c>
    </row>
    <row r="72" spans="1:9" ht="12.75">
      <c r="A72" s="66" t="s">
        <v>167</v>
      </c>
      <c r="B72" s="66"/>
      <c r="C72" s="72" t="s">
        <v>232</v>
      </c>
      <c r="D72" s="71"/>
      <c r="E72" s="62">
        <v>2650</v>
      </c>
      <c r="F72" s="62"/>
      <c r="G72" s="62"/>
      <c r="H72" s="62"/>
      <c r="I72" s="73">
        <f t="shared" si="2"/>
        <v>2650</v>
      </c>
    </row>
    <row r="73" spans="1:9" ht="12.75">
      <c r="A73" s="66" t="s">
        <v>169</v>
      </c>
      <c r="B73" s="66" t="s">
        <v>16</v>
      </c>
      <c r="C73" s="70" t="s">
        <v>250</v>
      </c>
      <c r="D73" s="71"/>
      <c r="E73" s="70">
        <f>E74</f>
        <v>3060</v>
      </c>
      <c r="F73" s="70">
        <f>F74</f>
        <v>0</v>
      </c>
      <c r="G73" s="70">
        <f>G74</f>
        <v>0</v>
      </c>
      <c r="H73" s="70">
        <f>H74</f>
        <v>0</v>
      </c>
      <c r="I73" s="70">
        <f t="shared" si="2"/>
        <v>3060</v>
      </c>
    </row>
    <row r="74" spans="1:9" ht="12.75">
      <c r="A74" s="66" t="s">
        <v>170</v>
      </c>
      <c r="B74" s="66"/>
      <c r="C74" s="72" t="s">
        <v>230</v>
      </c>
      <c r="D74" s="71"/>
      <c r="E74" s="62">
        <v>3060</v>
      </c>
      <c r="F74" s="62"/>
      <c r="G74" s="62"/>
      <c r="H74" s="62"/>
      <c r="I74" s="73">
        <f t="shared" si="2"/>
        <v>3060</v>
      </c>
    </row>
    <row r="75" spans="1:9" ht="12.75">
      <c r="A75" s="66" t="s">
        <v>172</v>
      </c>
      <c r="B75" s="66" t="s">
        <v>18</v>
      </c>
      <c r="C75" s="70" t="s">
        <v>251</v>
      </c>
      <c r="D75" s="71"/>
      <c r="E75" s="70">
        <f>E76</f>
        <v>545</v>
      </c>
      <c r="F75" s="70">
        <f>F76</f>
        <v>0</v>
      </c>
      <c r="G75" s="70">
        <f>G76</f>
        <v>0</v>
      </c>
      <c r="H75" s="70">
        <f>H76</f>
        <v>0</v>
      </c>
      <c r="I75" s="70">
        <f t="shared" si="2"/>
        <v>545</v>
      </c>
    </row>
    <row r="76" spans="1:9" ht="12.75">
      <c r="A76" s="66" t="s">
        <v>173</v>
      </c>
      <c r="B76" s="66"/>
      <c r="C76" s="72" t="s">
        <v>230</v>
      </c>
      <c r="D76" s="71"/>
      <c r="E76" s="62">
        <v>545</v>
      </c>
      <c r="F76" s="62"/>
      <c r="G76" s="62"/>
      <c r="H76" s="62"/>
      <c r="I76" s="70">
        <f t="shared" si="2"/>
        <v>545</v>
      </c>
    </row>
    <row r="77" spans="1:9" ht="12.75">
      <c r="A77" s="66" t="s">
        <v>175</v>
      </c>
      <c r="B77" s="79"/>
      <c r="C77" s="82" t="s">
        <v>252</v>
      </c>
      <c r="D77" s="92">
        <v>4</v>
      </c>
      <c r="E77" s="82">
        <f>SUM(E78:E80)</f>
        <v>17987</v>
      </c>
      <c r="F77" s="82">
        <f>SUM(F78:F80)</f>
        <v>239</v>
      </c>
      <c r="G77" s="82">
        <f>SUM(G78:G80)</f>
        <v>0</v>
      </c>
      <c r="H77" s="82">
        <f>SUM(H78:H80)</f>
        <v>0</v>
      </c>
      <c r="I77" s="83">
        <f t="shared" si="2"/>
        <v>18226</v>
      </c>
    </row>
    <row r="78" spans="1:9" ht="12.75">
      <c r="A78" s="66" t="s">
        <v>177</v>
      </c>
      <c r="B78" s="79"/>
      <c r="C78" s="84" t="s">
        <v>69</v>
      </c>
      <c r="D78" s="85"/>
      <c r="E78" s="84">
        <f aca="true" t="shared" si="3" ref="E78:H79">E70</f>
        <v>9238</v>
      </c>
      <c r="F78" s="84">
        <f t="shared" si="3"/>
        <v>188</v>
      </c>
      <c r="G78" s="84">
        <f t="shared" si="3"/>
        <v>0</v>
      </c>
      <c r="H78" s="84">
        <f t="shared" si="3"/>
        <v>0</v>
      </c>
      <c r="I78" s="96">
        <f t="shared" si="2"/>
        <v>9426</v>
      </c>
    </row>
    <row r="79" spans="1:9" ht="12.75">
      <c r="A79" s="66" t="s">
        <v>179</v>
      </c>
      <c r="B79" s="79"/>
      <c r="C79" s="84" t="s">
        <v>70</v>
      </c>
      <c r="D79" s="85"/>
      <c r="E79" s="84">
        <f t="shared" si="3"/>
        <v>2494</v>
      </c>
      <c r="F79" s="84">
        <f t="shared" si="3"/>
        <v>51</v>
      </c>
      <c r="G79" s="84">
        <f t="shared" si="3"/>
        <v>0</v>
      </c>
      <c r="H79" s="84">
        <f t="shared" si="3"/>
        <v>0</v>
      </c>
      <c r="I79" s="96">
        <f t="shared" si="2"/>
        <v>2545</v>
      </c>
    </row>
    <row r="80" spans="1:9" ht="12.75">
      <c r="A80" s="66" t="s">
        <v>181</v>
      </c>
      <c r="B80" s="79"/>
      <c r="C80" s="84" t="s">
        <v>232</v>
      </c>
      <c r="D80" s="85"/>
      <c r="E80" s="84">
        <f>E76+E74+E72</f>
        <v>6255</v>
      </c>
      <c r="F80" s="84">
        <f>F76+F74+F72</f>
        <v>0</v>
      </c>
      <c r="G80" s="84">
        <f>G76+G74+G72</f>
        <v>0</v>
      </c>
      <c r="H80" s="84">
        <f>H76+H74+H72</f>
        <v>0</v>
      </c>
      <c r="I80" s="96">
        <f t="shared" si="2"/>
        <v>6255</v>
      </c>
    </row>
    <row r="81" spans="1:9" ht="12.75">
      <c r="A81" s="66" t="s">
        <v>183</v>
      </c>
      <c r="B81" s="87"/>
      <c r="C81" s="88"/>
      <c r="D81" s="89"/>
      <c r="E81" s="62"/>
      <c r="F81" s="62"/>
      <c r="G81" s="62"/>
      <c r="H81" s="62"/>
      <c r="I81" s="70" t="s">
        <v>222</v>
      </c>
    </row>
    <row r="82" spans="1:9" ht="12.75">
      <c r="A82" s="66" t="s">
        <v>185</v>
      </c>
      <c r="B82" s="66" t="s">
        <v>44</v>
      </c>
      <c r="C82" s="70" t="s">
        <v>253</v>
      </c>
      <c r="D82" s="71"/>
      <c r="E82" s="62"/>
      <c r="F82" s="62"/>
      <c r="G82" s="62"/>
      <c r="H82" s="62"/>
      <c r="I82" s="70"/>
    </row>
    <row r="83" spans="1:9" ht="12.75">
      <c r="A83" s="66" t="s">
        <v>187</v>
      </c>
      <c r="B83" s="66" t="s">
        <v>13</v>
      </c>
      <c r="C83" s="70" t="s">
        <v>254</v>
      </c>
      <c r="D83" s="74">
        <v>14.5</v>
      </c>
      <c r="E83" s="70">
        <f>SUM(E84:E86)</f>
        <v>64452</v>
      </c>
      <c r="F83" s="70">
        <f>SUM(F84:F86)</f>
        <v>-2585</v>
      </c>
      <c r="G83" s="70">
        <f>SUM(G84:G86)</f>
        <v>0</v>
      </c>
      <c r="H83" s="70">
        <f>SUM(H84:H86)</f>
        <v>0</v>
      </c>
      <c r="I83" s="70">
        <f t="shared" si="2"/>
        <v>61867</v>
      </c>
    </row>
    <row r="84" spans="1:9" ht="12.75">
      <c r="A84" s="66" t="s">
        <v>189</v>
      </c>
      <c r="B84" s="66"/>
      <c r="C84" s="72" t="s">
        <v>69</v>
      </c>
      <c r="D84" s="71"/>
      <c r="E84" s="62">
        <v>40105</v>
      </c>
      <c r="F84" s="62">
        <v>-1013</v>
      </c>
      <c r="G84" s="62"/>
      <c r="H84" s="62"/>
      <c r="I84" s="73">
        <f t="shared" si="2"/>
        <v>39092</v>
      </c>
    </row>
    <row r="85" spans="1:9" ht="12.75">
      <c r="A85" s="66" t="s">
        <v>190</v>
      </c>
      <c r="B85" s="66"/>
      <c r="C85" s="72" t="s">
        <v>70</v>
      </c>
      <c r="D85" s="71"/>
      <c r="E85" s="62">
        <v>10692</v>
      </c>
      <c r="F85" s="62">
        <v>-272</v>
      </c>
      <c r="G85" s="62"/>
      <c r="H85" s="62"/>
      <c r="I85" s="73">
        <f t="shared" si="2"/>
        <v>10420</v>
      </c>
    </row>
    <row r="86" spans="1:9" ht="12.75">
      <c r="A86" s="66" t="s">
        <v>192</v>
      </c>
      <c r="B86" s="66"/>
      <c r="C86" s="72" t="s">
        <v>232</v>
      </c>
      <c r="D86" s="71"/>
      <c r="E86" s="62">
        <v>13655</v>
      </c>
      <c r="F86" s="62">
        <v>-1300</v>
      </c>
      <c r="G86" s="62"/>
      <c r="H86" s="62"/>
      <c r="I86" s="73">
        <f t="shared" si="2"/>
        <v>12355</v>
      </c>
    </row>
    <row r="87" spans="1:9" ht="12.75">
      <c r="A87" s="66" t="s">
        <v>194</v>
      </c>
      <c r="B87" s="66" t="s">
        <v>16</v>
      </c>
      <c r="C87" s="70" t="s">
        <v>255</v>
      </c>
      <c r="D87" s="74">
        <v>3</v>
      </c>
      <c r="E87" s="70">
        <f>SUM(E88:E90)</f>
        <v>8883</v>
      </c>
      <c r="F87" s="70">
        <f>SUM(F88:F90)</f>
        <v>110</v>
      </c>
      <c r="G87" s="70">
        <f>SUM(G88:G90)</f>
        <v>0</v>
      </c>
      <c r="H87" s="70">
        <f>SUM(H88:H90)</f>
        <v>0</v>
      </c>
      <c r="I87" s="70">
        <f t="shared" si="2"/>
        <v>8993</v>
      </c>
    </row>
    <row r="88" spans="1:9" ht="12.75">
      <c r="A88" s="66" t="s">
        <v>195</v>
      </c>
      <c r="B88" s="66"/>
      <c r="C88" s="72" t="s">
        <v>69</v>
      </c>
      <c r="D88" s="71"/>
      <c r="E88" s="62">
        <v>6955</v>
      </c>
      <c r="F88" s="62">
        <v>87</v>
      </c>
      <c r="G88" s="62"/>
      <c r="H88" s="62"/>
      <c r="I88" s="73">
        <f t="shared" si="2"/>
        <v>7042</v>
      </c>
    </row>
    <row r="89" spans="1:9" ht="12.75">
      <c r="A89" s="66" t="s">
        <v>196</v>
      </c>
      <c r="B89" s="66"/>
      <c r="C89" s="72" t="s">
        <v>70</v>
      </c>
      <c r="D89" s="71"/>
      <c r="E89" s="62">
        <v>1792</v>
      </c>
      <c r="F89" s="62">
        <v>23</v>
      </c>
      <c r="G89" s="62"/>
      <c r="H89" s="62"/>
      <c r="I89" s="73">
        <f t="shared" si="2"/>
        <v>1815</v>
      </c>
    </row>
    <row r="90" spans="1:9" ht="12.75">
      <c r="A90" s="66" t="s">
        <v>197</v>
      </c>
      <c r="B90" s="66"/>
      <c r="C90" s="72" t="s">
        <v>232</v>
      </c>
      <c r="D90" s="71"/>
      <c r="E90" s="62">
        <v>136</v>
      </c>
      <c r="F90" s="62"/>
      <c r="G90" s="62"/>
      <c r="H90" s="62"/>
      <c r="I90" s="73">
        <f t="shared" si="2"/>
        <v>136</v>
      </c>
    </row>
    <row r="91" spans="1:9" ht="12.75">
      <c r="A91" s="66" t="s">
        <v>199</v>
      </c>
      <c r="B91" s="66" t="s">
        <v>18</v>
      </c>
      <c r="C91" s="70" t="s">
        <v>256</v>
      </c>
      <c r="D91" s="74">
        <v>2.5</v>
      </c>
      <c r="E91" s="70">
        <f>SUM(E92:E94)</f>
        <v>13350</v>
      </c>
      <c r="F91" s="70">
        <f>SUM(F92:F94)</f>
        <v>140</v>
      </c>
      <c r="G91" s="70">
        <f>SUM(G92:G94)</f>
        <v>0</v>
      </c>
      <c r="H91" s="70">
        <f>SUM(H92:H94)</f>
        <v>0</v>
      </c>
      <c r="I91" s="70">
        <f t="shared" si="2"/>
        <v>13490</v>
      </c>
    </row>
    <row r="92" spans="1:9" ht="12.75">
      <c r="A92" s="66" t="s">
        <v>200</v>
      </c>
      <c r="B92" s="66"/>
      <c r="C92" s="72" t="s">
        <v>69</v>
      </c>
      <c r="D92" s="71"/>
      <c r="E92" s="62">
        <v>3308</v>
      </c>
      <c r="F92" s="62">
        <v>110</v>
      </c>
      <c r="G92" s="62"/>
      <c r="H92" s="62"/>
      <c r="I92" s="73">
        <f t="shared" si="2"/>
        <v>3418</v>
      </c>
    </row>
    <row r="93" spans="1:9" ht="12.75">
      <c r="A93" s="66" t="s">
        <v>202</v>
      </c>
      <c r="B93" s="66"/>
      <c r="C93" s="72" t="s">
        <v>70</v>
      </c>
      <c r="D93" s="71"/>
      <c r="E93" s="62">
        <v>895</v>
      </c>
      <c r="F93" s="62">
        <v>30</v>
      </c>
      <c r="G93" s="62"/>
      <c r="H93" s="62"/>
      <c r="I93" s="73">
        <f t="shared" si="2"/>
        <v>925</v>
      </c>
    </row>
    <row r="94" spans="1:9" ht="12.75">
      <c r="A94" s="66" t="s">
        <v>203</v>
      </c>
      <c r="B94" s="66"/>
      <c r="C94" s="72" t="s">
        <v>232</v>
      </c>
      <c r="D94" s="71"/>
      <c r="E94" s="62">
        <v>9147</v>
      </c>
      <c r="F94" s="62"/>
      <c r="G94" s="62"/>
      <c r="H94" s="62"/>
      <c r="I94" s="73">
        <f t="shared" si="2"/>
        <v>9147</v>
      </c>
    </row>
    <row r="95" spans="1:9" ht="12.75">
      <c r="A95" s="66" t="s">
        <v>205</v>
      </c>
      <c r="B95" s="66" t="s">
        <v>20</v>
      </c>
      <c r="C95" s="70" t="s">
        <v>251</v>
      </c>
      <c r="D95" s="74">
        <v>2</v>
      </c>
      <c r="E95" s="70">
        <f>SUM(E96:E98)</f>
        <v>12440</v>
      </c>
      <c r="F95" s="70">
        <f>SUM(F96:F98)</f>
        <v>18</v>
      </c>
      <c r="G95" s="70">
        <f>SUM(G96:G98)</f>
        <v>0</v>
      </c>
      <c r="H95" s="70">
        <f>SUM(H96:H98)</f>
        <v>0</v>
      </c>
      <c r="I95" s="70">
        <f t="shared" si="2"/>
        <v>12458</v>
      </c>
    </row>
    <row r="96" spans="1:9" ht="12.75">
      <c r="A96" s="66" t="s">
        <v>206</v>
      </c>
      <c r="B96" s="66"/>
      <c r="C96" s="72" t="s">
        <v>69</v>
      </c>
      <c r="D96" s="71"/>
      <c r="E96" s="62">
        <v>2372</v>
      </c>
      <c r="F96" s="62">
        <v>14</v>
      </c>
      <c r="G96" s="62"/>
      <c r="H96" s="62"/>
      <c r="I96" s="73">
        <f t="shared" si="2"/>
        <v>2386</v>
      </c>
    </row>
    <row r="97" spans="1:9" ht="12.75">
      <c r="A97" s="66" t="s">
        <v>207</v>
      </c>
      <c r="B97" s="66"/>
      <c r="C97" s="72" t="s">
        <v>70</v>
      </c>
      <c r="D97" s="71"/>
      <c r="E97" s="62">
        <v>637</v>
      </c>
      <c r="F97" s="62">
        <v>4</v>
      </c>
      <c r="G97" s="62"/>
      <c r="H97" s="62"/>
      <c r="I97" s="73">
        <f t="shared" si="2"/>
        <v>641</v>
      </c>
    </row>
    <row r="98" spans="1:9" ht="12.75">
      <c r="A98" s="66" t="s">
        <v>209</v>
      </c>
      <c r="B98" s="66"/>
      <c r="C98" s="72" t="s">
        <v>232</v>
      </c>
      <c r="D98" s="71"/>
      <c r="E98" s="62">
        <v>9431</v>
      </c>
      <c r="F98" s="62"/>
      <c r="G98" s="62"/>
      <c r="H98" s="62"/>
      <c r="I98" s="73">
        <f t="shared" si="2"/>
        <v>9431</v>
      </c>
    </row>
    <row r="99" spans="1:9" ht="12.75">
      <c r="A99" s="66" t="s">
        <v>211</v>
      </c>
      <c r="B99" s="79"/>
      <c r="C99" s="82" t="s">
        <v>258</v>
      </c>
      <c r="D99" s="92">
        <f>SUM(D81:D98)</f>
        <v>22</v>
      </c>
      <c r="E99" s="82">
        <f>SUM(E100:E102)</f>
        <v>99125</v>
      </c>
      <c r="F99" s="82">
        <f>SUM(F100:F102)</f>
        <v>-2317</v>
      </c>
      <c r="G99" s="82">
        <f>SUM(G100:G102)</f>
        <v>0</v>
      </c>
      <c r="H99" s="82">
        <f>SUM(H100:H102)</f>
        <v>0</v>
      </c>
      <c r="I99" s="83">
        <f t="shared" si="2"/>
        <v>96808</v>
      </c>
    </row>
    <row r="100" spans="1:9" ht="12.75">
      <c r="A100" s="66" t="s">
        <v>212</v>
      </c>
      <c r="B100" s="79"/>
      <c r="C100" s="84" t="s">
        <v>69</v>
      </c>
      <c r="D100" s="85"/>
      <c r="E100" s="84">
        <f aca="true" t="shared" si="4" ref="E100:H102">E96+E92+E88+E84</f>
        <v>52740</v>
      </c>
      <c r="F100" s="84">
        <f t="shared" si="4"/>
        <v>-802</v>
      </c>
      <c r="G100" s="84">
        <f t="shared" si="4"/>
        <v>0</v>
      </c>
      <c r="H100" s="84">
        <f t="shared" si="4"/>
        <v>0</v>
      </c>
      <c r="I100" s="96">
        <f aca="true" t="shared" si="5" ref="I100:I127">SUM(E100:H100)</f>
        <v>51938</v>
      </c>
    </row>
    <row r="101" spans="1:9" ht="12.75">
      <c r="A101" s="66" t="s">
        <v>213</v>
      </c>
      <c r="B101" s="79"/>
      <c r="C101" s="84" t="s">
        <v>70</v>
      </c>
      <c r="D101" s="85"/>
      <c r="E101" s="84">
        <f t="shared" si="4"/>
        <v>14016</v>
      </c>
      <c r="F101" s="84">
        <f t="shared" si="4"/>
        <v>-215</v>
      </c>
      <c r="G101" s="84">
        <f t="shared" si="4"/>
        <v>0</v>
      </c>
      <c r="H101" s="84">
        <f t="shared" si="4"/>
        <v>0</v>
      </c>
      <c r="I101" s="96">
        <f t="shared" si="5"/>
        <v>13801</v>
      </c>
    </row>
    <row r="102" spans="1:9" ht="12.75">
      <c r="A102" s="66" t="s">
        <v>214</v>
      </c>
      <c r="B102" s="79"/>
      <c r="C102" s="84" t="s">
        <v>232</v>
      </c>
      <c r="D102" s="85"/>
      <c r="E102" s="84">
        <f t="shared" si="4"/>
        <v>32369</v>
      </c>
      <c r="F102" s="84">
        <f t="shared" si="4"/>
        <v>-1300</v>
      </c>
      <c r="G102" s="84">
        <f t="shared" si="4"/>
        <v>0</v>
      </c>
      <c r="H102" s="84">
        <f t="shared" si="4"/>
        <v>0</v>
      </c>
      <c r="I102" s="96">
        <f t="shared" si="5"/>
        <v>31069</v>
      </c>
    </row>
    <row r="103" spans="1:9" ht="12.75">
      <c r="A103" s="66" t="s">
        <v>216</v>
      </c>
      <c r="B103" s="66"/>
      <c r="C103" s="72"/>
      <c r="D103" s="71"/>
      <c r="E103" s="62"/>
      <c r="F103" s="62"/>
      <c r="G103" s="62"/>
      <c r="H103" s="62"/>
      <c r="I103" s="70"/>
    </row>
    <row r="104" spans="1:9" ht="12.75">
      <c r="A104" s="66" t="s">
        <v>217</v>
      </c>
      <c r="B104" s="66"/>
      <c r="C104" s="72"/>
      <c r="D104" s="71"/>
      <c r="E104" s="62"/>
      <c r="F104" s="62"/>
      <c r="G104" s="62"/>
      <c r="H104" s="62"/>
      <c r="I104" s="70"/>
    </row>
    <row r="105" spans="1:9" ht="12.75">
      <c r="A105" s="66" t="s">
        <v>218</v>
      </c>
      <c r="B105" s="66" t="s">
        <v>47</v>
      </c>
      <c r="C105" s="70" t="s">
        <v>265</v>
      </c>
      <c r="D105" s="71"/>
      <c r="E105" s="62"/>
      <c r="F105" s="62"/>
      <c r="G105" s="62"/>
      <c r="H105" s="62"/>
      <c r="I105" s="70"/>
    </row>
    <row r="106" spans="1:9" ht="12.75">
      <c r="A106" s="66" t="s">
        <v>219</v>
      </c>
      <c r="B106" s="66" t="s">
        <v>13</v>
      </c>
      <c r="C106" s="70" t="s">
        <v>267</v>
      </c>
      <c r="D106" s="74">
        <v>7.5</v>
      </c>
      <c r="E106" s="70">
        <f>SUM(E107:E109)</f>
        <v>14536</v>
      </c>
      <c r="F106" s="70">
        <f>SUM(F107:F109)</f>
        <v>175</v>
      </c>
      <c r="G106" s="70">
        <f>SUM(G107:G109)</f>
        <v>0</v>
      </c>
      <c r="H106" s="70">
        <f>SUM(H107:H109)</f>
        <v>0</v>
      </c>
      <c r="I106" s="70">
        <f t="shared" si="5"/>
        <v>14711</v>
      </c>
    </row>
    <row r="107" spans="1:9" ht="12.75">
      <c r="A107" s="66" t="s">
        <v>257</v>
      </c>
      <c r="B107" s="66"/>
      <c r="C107" s="72" t="s">
        <v>69</v>
      </c>
      <c r="D107" s="71"/>
      <c r="E107" s="62">
        <v>10910</v>
      </c>
      <c r="F107" s="62">
        <v>138</v>
      </c>
      <c r="G107" s="62"/>
      <c r="H107" s="62"/>
      <c r="I107" s="73">
        <f t="shared" si="5"/>
        <v>11048</v>
      </c>
    </row>
    <row r="108" spans="1:9" ht="12.75">
      <c r="A108" s="66" t="s">
        <v>259</v>
      </c>
      <c r="B108" s="66"/>
      <c r="C108" s="72" t="s">
        <v>70</v>
      </c>
      <c r="D108" s="71"/>
      <c r="E108" s="62">
        <v>2946</v>
      </c>
      <c r="F108" s="62">
        <v>37</v>
      </c>
      <c r="G108" s="62"/>
      <c r="H108" s="62"/>
      <c r="I108" s="73">
        <f t="shared" si="5"/>
        <v>2983</v>
      </c>
    </row>
    <row r="109" spans="1:9" ht="12.75">
      <c r="A109" s="66" t="s">
        <v>260</v>
      </c>
      <c r="B109" s="66"/>
      <c r="C109" s="72" t="s">
        <v>232</v>
      </c>
      <c r="D109" s="71"/>
      <c r="E109" s="62">
        <v>680</v>
      </c>
      <c r="F109" s="62"/>
      <c r="G109" s="62"/>
      <c r="H109" s="62"/>
      <c r="I109" s="73">
        <f t="shared" si="5"/>
        <v>680</v>
      </c>
    </row>
    <row r="110" spans="1:9" ht="12.75">
      <c r="A110" s="66" t="s">
        <v>261</v>
      </c>
      <c r="B110" s="66" t="s">
        <v>16</v>
      </c>
      <c r="C110" s="70" t="s">
        <v>272</v>
      </c>
      <c r="D110" s="71"/>
      <c r="E110" s="70">
        <f>E111</f>
        <v>11390</v>
      </c>
      <c r="F110" s="70">
        <f>F111</f>
        <v>0</v>
      </c>
      <c r="G110" s="70">
        <f>G111</f>
        <v>0</v>
      </c>
      <c r="H110" s="70">
        <f>H111</f>
        <v>0</v>
      </c>
      <c r="I110" s="70">
        <f t="shared" si="5"/>
        <v>11390</v>
      </c>
    </row>
    <row r="111" spans="1:9" ht="12.75">
      <c r="A111" s="66" t="s">
        <v>262</v>
      </c>
      <c r="B111" s="66"/>
      <c r="C111" s="72" t="s">
        <v>230</v>
      </c>
      <c r="D111" s="71"/>
      <c r="E111" s="62">
        <v>11390</v>
      </c>
      <c r="F111" s="62"/>
      <c r="G111" s="62"/>
      <c r="H111" s="62"/>
      <c r="I111" s="73">
        <f t="shared" si="5"/>
        <v>11390</v>
      </c>
    </row>
    <row r="112" spans="1:9" ht="12.75">
      <c r="A112" s="66" t="s">
        <v>263</v>
      </c>
      <c r="B112" s="66" t="s">
        <v>18</v>
      </c>
      <c r="C112" s="72" t="s">
        <v>275</v>
      </c>
      <c r="D112" s="74">
        <v>0.5</v>
      </c>
      <c r="E112" s="70">
        <f>SUM(E113:E115)</f>
        <v>1872</v>
      </c>
      <c r="F112" s="70">
        <f>SUM(F113:F115)</f>
        <v>0</v>
      </c>
      <c r="G112" s="70">
        <f>SUM(G113:G115)</f>
        <v>0</v>
      </c>
      <c r="H112" s="70">
        <f>SUM(H113:H115)</f>
        <v>0</v>
      </c>
      <c r="I112" s="70">
        <f t="shared" si="5"/>
        <v>1872</v>
      </c>
    </row>
    <row r="113" spans="1:9" ht="12.75">
      <c r="A113" s="66" t="s">
        <v>264</v>
      </c>
      <c r="B113" s="66"/>
      <c r="C113" s="72" t="s">
        <v>69</v>
      </c>
      <c r="D113" s="71"/>
      <c r="E113" s="62">
        <v>1238</v>
      </c>
      <c r="F113" s="62"/>
      <c r="G113" s="62"/>
      <c r="H113" s="62"/>
      <c r="I113" s="73">
        <f t="shared" si="5"/>
        <v>1238</v>
      </c>
    </row>
    <row r="114" spans="1:9" ht="12.75">
      <c r="A114" s="66" t="s">
        <v>266</v>
      </c>
      <c r="B114" s="66"/>
      <c r="C114" s="72" t="s">
        <v>70</v>
      </c>
      <c r="D114" s="71"/>
      <c r="E114" s="62">
        <v>334</v>
      </c>
      <c r="F114" s="62"/>
      <c r="G114" s="62"/>
      <c r="H114" s="62"/>
      <c r="I114" s="73">
        <f t="shared" si="5"/>
        <v>334</v>
      </c>
    </row>
    <row r="115" spans="1:9" ht="12.75">
      <c r="A115" s="66" t="s">
        <v>268</v>
      </c>
      <c r="B115" s="66"/>
      <c r="C115" s="72" t="s">
        <v>232</v>
      </c>
      <c r="D115" s="71"/>
      <c r="E115" s="62">
        <v>300</v>
      </c>
      <c r="F115" s="62"/>
      <c r="G115" s="62"/>
      <c r="H115" s="62"/>
      <c r="I115" s="73">
        <f t="shared" si="5"/>
        <v>300</v>
      </c>
    </row>
    <row r="116" spans="1:9" ht="12.75">
      <c r="A116" s="66" t="s">
        <v>269</v>
      </c>
      <c r="B116" s="79"/>
      <c r="C116" s="82" t="s">
        <v>280</v>
      </c>
      <c r="D116" s="92">
        <f>SUM(D105:D115)</f>
        <v>8</v>
      </c>
      <c r="E116" s="82">
        <f>SUM(E106+E110+E112)</f>
        <v>27798</v>
      </c>
      <c r="F116" s="82">
        <f>SUM(F106+F110+F112)</f>
        <v>175</v>
      </c>
      <c r="G116" s="82">
        <f>SUM(G106+G110+G112)</f>
        <v>0</v>
      </c>
      <c r="H116" s="82">
        <f>SUM(H106+H110+H112)</f>
        <v>0</v>
      </c>
      <c r="I116" s="83">
        <f t="shared" si="5"/>
        <v>27973</v>
      </c>
    </row>
    <row r="117" spans="1:9" ht="12.75">
      <c r="A117" s="66" t="s">
        <v>270</v>
      </c>
      <c r="B117" s="79"/>
      <c r="C117" s="84" t="s">
        <v>69</v>
      </c>
      <c r="D117" s="85"/>
      <c r="E117" s="84">
        <f aca="true" t="shared" si="6" ref="E117:H118">SUM(E107+E113)</f>
        <v>12148</v>
      </c>
      <c r="F117" s="84">
        <f t="shared" si="6"/>
        <v>138</v>
      </c>
      <c r="G117" s="84">
        <f t="shared" si="6"/>
        <v>0</v>
      </c>
      <c r="H117" s="84">
        <f t="shared" si="6"/>
        <v>0</v>
      </c>
      <c r="I117" s="96">
        <f t="shared" si="5"/>
        <v>12286</v>
      </c>
    </row>
    <row r="118" spans="1:9" ht="12.75">
      <c r="A118" s="66" t="s">
        <v>271</v>
      </c>
      <c r="B118" s="79"/>
      <c r="C118" s="84" t="s">
        <v>70</v>
      </c>
      <c r="D118" s="85"/>
      <c r="E118" s="84">
        <f t="shared" si="6"/>
        <v>3280</v>
      </c>
      <c r="F118" s="84">
        <f t="shared" si="6"/>
        <v>37</v>
      </c>
      <c r="G118" s="84">
        <f t="shared" si="6"/>
        <v>0</v>
      </c>
      <c r="H118" s="84">
        <f t="shared" si="6"/>
        <v>0</v>
      </c>
      <c r="I118" s="96">
        <f t="shared" si="5"/>
        <v>3317</v>
      </c>
    </row>
    <row r="119" spans="1:9" ht="12.75">
      <c r="A119" s="66" t="s">
        <v>273</v>
      </c>
      <c r="B119" s="79"/>
      <c r="C119" s="84" t="s">
        <v>232</v>
      </c>
      <c r="D119" s="85"/>
      <c r="E119" s="84">
        <f>SUM(E109+E111+E115)</f>
        <v>12370</v>
      </c>
      <c r="F119" s="84">
        <f>SUM(F109+F111+F115)</f>
        <v>0</v>
      </c>
      <c r="G119" s="84">
        <f>SUM(G109+G111+G115)</f>
        <v>0</v>
      </c>
      <c r="H119" s="84">
        <f>SUM(H109+H111+H115)</f>
        <v>0</v>
      </c>
      <c r="I119" s="96">
        <f t="shared" si="5"/>
        <v>12370</v>
      </c>
    </row>
    <row r="120" spans="1:9" ht="12.75">
      <c r="A120" s="66" t="s">
        <v>274</v>
      </c>
      <c r="B120" s="87"/>
      <c r="C120" s="88"/>
      <c r="D120" s="89"/>
      <c r="E120" s="62"/>
      <c r="F120" s="62"/>
      <c r="G120" s="62"/>
      <c r="H120" s="62"/>
      <c r="I120" s="70"/>
    </row>
    <row r="121" spans="1:9" ht="12.75">
      <c r="A121" s="66" t="s">
        <v>276</v>
      </c>
      <c r="B121" s="87"/>
      <c r="C121" s="88"/>
      <c r="D121" s="89"/>
      <c r="E121" s="62"/>
      <c r="F121" s="62"/>
      <c r="G121" s="62"/>
      <c r="H121" s="62"/>
      <c r="I121" s="70"/>
    </row>
    <row r="122" spans="1:9" ht="12.75">
      <c r="A122" s="66" t="s">
        <v>277</v>
      </c>
      <c r="B122" s="87"/>
      <c r="C122" s="88"/>
      <c r="D122" s="89"/>
      <c r="E122" s="62"/>
      <c r="F122" s="62"/>
      <c r="G122" s="62"/>
      <c r="H122" s="62"/>
      <c r="I122" s="70"/>
    </row>
    <row r="123" spans="1:9" ht="12.75">
      <c r="A123" s="66" t="s">
        <v>278</v>
      </c>
      <c r="B123" s="66"/>
      <c r="C123" s="72"/>
      <c r="D123" s="71"/>
      <c r="E123" s="62"/>
      <c r="F123" s="62"/>
      <c r="G123" s="62"/>
      <c r="H123" s="62"/>
      <c r="I123" s="70"/>
    </row>
    <row r="124" spans="1:9" ht="12.75">
      <c r="A124" s="66" t="s">
        <v>279</v>
      </c>
      <c r="B124" s="93"/>
      <c r="C124" s="80" t="s">
        <v>284</v>
      </c>
      <c r="D124" s="94">
        <f>SUM(D57,D63,D77,D99,D116)</f>
        <v>71</v>
      </c>
      <c r="E124" s="80">
        <f>SUM(E125:E127)</f>
        <v>347281</v>
      </c>
      <c r="F124" s="80">
        <f>SUM(F125:F127)</f>
        <v>439</v>
      </c>
      <c r="G124" s="80">
        <f>SUM(G125:G127)</f>
        <v>0</v>
      </c>
      <c r="H124" s="80">
        <f>SUM(H125:H127)</f>
        <v>0</v>
      </c>
      <c r="I124" s="83">
        <f t="shared" si="5"/>
        <v>347720</v>
      </c>
    </row>
    <row r="125" spans="1:9" ht="12.75">
      <c r="A125" s="66" t="s">
        <v>281</v>
      </c>
      <c r="B125" s="93"/>
      <c r="C125" s="80" t="s">
        <v>69</v>
      </c>
      <c r="D125" s="95"/>
      <c r="E125" s="80">
        <f aca="true" t="shared" si="7" ref="E125:H127">E117+E100+E78+E58+E64</f>
        <v>156806</v>
      </c>
      <c r="F125" s="80">
        <f t="shared" si="7"/>
        <v>1460</v>
      </c>
      <c r="G125" s="80">
        <f t="shared" si="7"/>
        <v>0</v>
      </c>
      <c r="H125" s="80">
        <f t="shared" si="7"/>
        <v>0</v>
      </c>
      <c r="I125" s="83">
        <f t="shared" si="5"/>
        <v>158266</v>
      </c>
    </row>
    <row r="126" spans="1:9" ht="12.75">
      <c r="A126" s="66" t="s">
        <v>282</v>
      </c>
      <c r="B126" s="93"/>
      <c r="C126" s="80" t="s">
        <v>70</v>
      </c>
      <c r="D126" s="95"/>
      <c r="E126" s="80">
        <f t="shared" si="7"/>
        <v>42111</v>
      </c>
      <c r="F126" s="80">
        <f t="shared" si="7"/>
        <v>279</v>
      </c>
      <c r="G126" s="80">
        <f t="shared" si="7"/>
        <v>0</v>
      </c>
      <c r="H126" s="80">
        <f t="shared" si="7"/>
        <v>0</v>
      </c>
      <c r="I126" s="83">
        <f t="shared" si="5"/>
        <v>42390</v>
      </c>
    </row>
    <row r="127" spans="1:9" ht="12.75">
      <c r="A127" s="66" t="s">
        <v>283</v>
      </c>
      <c r="B127" s="93"/>
      <c r="C127" s="80" t="s">
        <v>232</v>
      </c>
      <c r="D127" s="95"/>
      <c r="E127" s="80">
        <f t="shared" si="7"/>
        <v>148364</v>
      </c>
      <c r="F127" s="80">
        <f t="shared" si="7"/>
        <v>-1300</v>
      </c>
      <c r="G127" s="80">
        <f t="shared" si="7"/>
        <v>0</v>
      </c>
      <c r="H127" s="80">
        <f t="shared" si="7"/>
        <v>0</v>
      </c>
      <c r="I127" s="83">
        <f t="shared" si="5"/>
        <v>147064</v>
      </c>
    </row>
  </sheetData>
  <sheetProtection selectLockedCells="1" selectUnlockedCells="1"/>
  <mergeCells count="12">
    <mergeCell ref="A8:B9"/>
    <mergeCell ref="E8:E9"/>
    <mergeCell ref="F8:H8"/>
    <mergeCell ref="I8:I9"/>
    <mergeCell ref="A1:I1"/>
    <mergeCell ref="A2:I2"/>
    <mergeCell ref="A3:I3"/>
    <mergeCell ref="A4:I4"/>
    <mergeCell ref="A5:I5"/>
    <mergeCell ref="A7:I7"/>
    <mergeCell ref="C8:C9"/>
    <mergeCell ref="D8:D9"/>
  </mergeCells>
  <printOptions/>
  <pageMargins left="0.39375" right="0.39375" top="1.0631944444444446" bottom="0.9055555555555556" header="0.5118055555555555" footer="0.5118055555555555"/>
  <pageSetup horizontalDpi="300" verticalDpi="300" orientation="portrait" paperSize="9" r:id="rId1"/>
  <rowBreaks count="2" manualBreakCount="2">
    <brk id="45" max="255" man="1"/>
    <brk id="8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2">
      <selection activeCell="L21" sqref="L21"/>
    </sheetView>
  </sheetViews>
  <sheetFormatPr defaultColWidth="9.140625" defaultRowHeight="12.75"/>
  <cols>
    <col min="1" max="1" width="4.00390625" style="0" customWidth="1"/>
    <col min="2" max="2" width="3.8515625" style="0" customWidth="1"/>
    <col min="3" max="3" width="34.140625" style="0" customWidth="1"/>
    <col min="4" max="4" width="11.140625" style="0" customWidth="1"/>
    <col min="5" max="5" width="7.421875" style="0" customWidth="1"/>
    <col min="6" max="6" width="8.00390625" style="0" customWidth="1"/>
    <col min="7" max="7" width="8.140625" style="0" customWidth="1"/>
    <col min="8" max="8" width="11.00390625" style="0" customWidth="1"/>
  </cols>
  <sheetData>
    <row r="1" spans="1:8" ht="12.75">
      <c r="A1" s="123" t="s">
        <v>285</v>
      </c>
      <c r="B1" s="123"/>
      <c r="C1" s="123"/>
      <c r="D1" s="123"/>
      <c r="E1" s="123"/>
      <c r="F1" s="123"/>
      <c r="G1" s="123"/>
      <c r="H1" s="123"/>
    </row>
    <row r="2" spans="1:8" ht="12.75">
      <c r="A2" s="106" t="s">
        <v>317</v>
      </c>
      <c r="B2" s="107"/>
      <c r="C2" s="107"/>
      <c r="D2" s="107"/>
      <c r="E2" s="107"/>
      <c r="F2" s="107"/>
      <c r="G2" s="107"/>
      <c r="H2" s="107"/>
    </row>
    <row r="3" spans="1:8" ht="12.75">
      <c r="A3" s="127"/>
      <c r="B3" s="127"/>
      <c r="C3" s="127"/>
      <c r="D3" s="127"/>
      <c r="E3" s="127"/>
      <c r="F3" s="127"/>
      <c r="G3" s="127"/>
      <c r="H3" s="127"/>
    </row>
    <row r="4" spans="1:8" ht="12.75" customHeight="1">
      <c r="A4" s="124" t="s">
        <v>1</v>
      </c>
      <c r="B4" s="124"/>
      <c r="C4" s="124"/>
      <c r="D4" s="124"/>
      <c r="E4" s="124"/>
      <c r="F4" s="124"/>
      <c r="G4" s="124"/>
      <c r="H4" s="124"/>
    </row>
    <row r="5" spans="1:8" ht="12.75">
      <c r="A5" s="124" t="s">
        <v>286</v>
      </c>
      <c r="B5" s="124"/>
      <c r="C5" s="124"/>
      <c r="D5" s="124"/>
      <c r="E5" s="124"/>
      <c r="F5" s="124"/>
      <c r="G5" s="124"/>
      <c r="H5" s="124"/>
    </row>
    <row r="6" spans="1:4" ht="12.75">
      <c r="A6" s="48"/>
      <c r="B6" s="48"/>
      <c r="C6" s="48"/>
      <c r="D6" s="48"/>
    </row>
    <row r="8" spans="1:8" ht="12.75">
      <c r="A8" s="129" t="s">
        <v>4</v>
      </c>
      <c r="B8" s="129"/>
      <c r="C8" s="129"/>
      <c r="D8" s="122"/>
      <c r="E8" s="122"/>
      <c r="F8" s="122"/>
      <c r="G8" s="122"/>
      <c r="H8" s="122"/>
    </row>
    <row r="9" spans="1:8" ht="28.5" customHeight="1">
      <c r="A9" s="130" t="s">
        <v>5</v>
      </c>
      <c r="B9" s="130"/>
      <c r="C9" s="133" t="s">
        <v>287</v>
      </c>
      <c r="D9" s="126" t="s">
        <v>7</v>
      </c>
      <c r="E9" s="125" t="s">
        <v>8</v>
      </c>
      <c r="F9" s="125"/>
      <c r="G9" s="125"/>
      <c r="H9" s="126" t="s">
        <v>9</v>
      </c>
    </row>
    <row r="10" spans="1:8" ht="12" customHeight="1">
      <c r="A10" s="130"/>
      <c r="B10" s="130"/>
      <c r="C10" s="133"/>
      <c r="D10" s="126"/>
      <c r="E10" s="79" t="s">
        <v>10</v>
      </c>
      <c r="F10" s="86"/>
      <c r="G10" s="86"/>
      <c r="H10" s="126"/>
    </row>
    <row r="11" spans="1:8" ht="12.75">
      <c r="A11" s="130"/>
      <c r="B11" s="130"/>
      <c r="C11" s="97" t="s">
        <v>11</v>
      </c>
      <c r="D11" s="103" t="s">
        <v>84</v>
      </c>
      <c r="E11" s="104" t="s">
        <v>227</v>
      </c>
      <c r="F11" s="104" t="s">
        <v>12</v>
      </c>
      <c r="G11" s="104" t="s">
        <v>314</v>
      </c>
      <c r="H11" s="104" t="s">
        <v>315</v>
      </c>
    </row>
    <row r="12" spans="1:8" ht="12.75">
      <c r="A12" s="53" t="s">
        <v>13</v>
      </c>
      <c r="B12" s="54" t="s">
        <v>27</v>
      </c>
      <c r="C12" s="98" t="s">
        <v>72</v>
      </c>
      <c r="D12" s="62"/>
      <c r="E12" s="62"/>
      <c r="F12" s="62"/>
      <c r="G12" s="62"/>
      <c r="H12" s="62"/>
    </row>
    <row r="13" spans="1:8" ht="12.75">
      <c r="A13" s="53" t="s">
        <v>16</v>
      </c>
      <c r="B13" s="54" t="s">
        <v>13</v>
      </c>
      <c r="C13" s="98" t="s">
        <v>287</v>
      </c>
      <c r="D13" s="62"/>
      <c r="E13" s="62"/>
      <c r="F13" s="62"/>
      <c r="G13" s="62"/>
      <c r="H13" s="62"/>
    </row>
    <row r="14" spans="1:8" ht="12.75">
      <c r="A14" s="53" t="s">
        <v>18</v>
      </c>
      <c r="B14" s="49"/>
      <c r="C14" s="99" t="s">
        <v>288</v>
      </c>
      <c r="D14" s="62">
        <v>1500</v>
      </c>
      <c r="E14" s="62"/>
      <c r="F14" s="62"/>
      <c r="G14" s="62"/>
      <c r="H14" s="62">
        <f aca="true" t="shared" si="0" ref="H14:H45">SUM(D14:G14)</f>
        <v>1500</v>
      </c>
    </row>
    <row r="15" spans="1:8" ht="12.75">
      <c r="A15" s="53" t="s">
        <v>20</v>
      </c>
      <c r="B15" s="49"/>
      <c r="C15" s="99" t="s">
        <v>289</v>
      </c>
      <c r="D15" s="62">
        <v>850</v>
      </c>
      <c r="E15" s="62"/>
      <c r="F15" s="62"/>
      <c r="G15" s="62"/>
      <c r="H15" s="62">
        <f t="shared" si="0"/>
        <v>850</v>
      </c>
    </row>
    <row r="16" spans="1:8" ht="12.75">
      <c r="A16" s="53" t="s">
        <v>22</v>
      </c>
      <c r="B16" s="49"/>
      <c r="C16" s="99" t="s">
        <v>290</v>
      </c>
      <c r="D16" s="62">
        <v>1700</v>
      </c>
      <c r="E16" s="62"/>
      <c r="F16" s="62"/>
      <c r="G16" s="62"/>
      <c r="H16" s="62">
        <f t="shared" si="0"/>
        <v>1700</v>
      </c>
    </row>
    <row r="17" spans="1:8" ht="12.75">
      <c r="A17" s="53" t="s">
        <v>24</v>
      </c>
      <c r="B17" s="49"/>
      <c r="C17" s="99" t="s">
        <v>291</v>
      </c>
      <c r="D17" s="62">
        <v>1700</v>
      </c>
      <c r="E17" s="62"/>
      <c r="F17" s="62"/>
      <c r="G17" s="62"/>
      <c r="H17" s="62">
        <f t="shared" si="0"/>
        <v>1700</v>
      </c>
    </row>
    <row r="18" spans="1:8" ht="12.75">
      <c r="A18" s="53" t="s">
        <v>26</v>
      </c>
      <c r="B18" s="50"/>
      <c r="C18" s="100" t="s">
        <v>25</v>
      </c>
      <c r="D18" s="82">
        <f>SUM(D14:D17)</f>
        <v>5750</v>
      </c>
      <c r="E18" s="82">
        <f>SUM(E14:E17)</f>
        <v>0</v>
      </c>
      <c r="F18" s="82">
        <f>SUM(F14:F17)</f>
        <v>0</v>
      </c>
      <c r="G18" s="82">
        <f>SUM(G14:G17)</f>
        <v>0</v>
      </c>
      <c r="H18" s="83">
        <f t="shared" si="0"/>
        <v>5750</v>
      </c>
    </row>
    <row r="19" spans="1:8" ht="12.75" customHeight="1">
      <c r="A19" s="53" t="s">
        <v>29</v>
      </c>
      <c r="B19" s="49"/>
      <c r="C19" s="131" t="s">
        <v>292</v>
      </c>
      <c r="D19" s="132">
        <v>193670</v>
      </c>
      <c r="E19" s="134">
        <v>-2317</v>
      </c>
      <c r="F19" s="134"/>
      <c r="G19" s="134"/>
      <c r="H19" s="135">
        <f t="shared" si="0"/>
        <v>191353</v>
      </c>
    </row>
    <row r="20" spans="1:8" ht="12.75">
      <c r="A20" s="53" t="s">
        <v>31</v>
      </c>
      <c r="B20" s="49"/>
      <c r="C20" s="131"/>
      <c r="D20" s="132"/>
      <c r="E20" s="134"/>
      <c r="F20" s="134"/>
      <c r="G20" s="134"/>
      <c r="H20" s="136"/>
    </row>
    <row r="21" spans="1:8" ht="12.75">
      <c r="A21" s="53" t="s">
        <v>33</v>
      </c>
      <c r="B21" s="49"/>
      <c r="C21" s="101"/>
      <c r="D21" s="62"/>
      <c r="E21" s="62"/>
      <c r="F21" s="62"/>
      <c r="G21" s="62"/>
      <c r="H21" s="62"/>
    </row>
    <row r="22" spans="1:8" ht="12.75">
      <c r="A22" s="53" t="s">
        <v>35</v>
      </c>
      <c r="B22" s="54" t="s">
        <v>16</v>
      </c>
      <c r="C22" s="98" t="s">
        <v>293</v>
      </c>
      <c r="D22" s="62"/>
      <c r="E22" s="62"/>
      <c r="F22" s="62"/>
      <c r="G22" s="62"/>
      <c r="H22" s="62"/>
    </row>
    <row r="23" spans="1:8" ht="12.75">
      <c r="A23" s="53" t="s">
        <v>37</v>
      </c>
      <c r="B23" s="49"/>
      <c r="C23" s="99" t="s">
        <v>294</v>
      </c>
      <c r="D23" s="62">
        <v>3500</v>
      </c>
      <c r="E23" s="62"/>
      <c r="F23" s="62"/>
      <c r="G23" s="62"/>
      <c r="H23" s="62">
        <f t="shared" si="0"/>
        <v>3500</v>
      </c>
    </row>
    <row r="24" spans="1:8" ht="12.75">
      <c r="A24" s="53" t="s">
        <v>39</v>
      </c>
      <c r="B24" s="49"/>
      <c r="C24" s="99" t="s">
        <v>295</v>
      </c>
      <c r="D24" s="62">
        <v>4500</v>
      </c>
      <c r="E24" s="62"/>
      <c r="F24" s="62"/>
      <c r="G24" s="62"/>
      <c r="H24" s="62">
        <f t="shared" si="0"/>
        <v>4500</v>
      </c>
    </row>
    <row r="25" spans="1:8" ht="12.75">
      <c r="A25" s="53" t="s">
        <v>40</v>
      </c>
      <c r="B25" s="49"/>
      <c r="C25" s="99" t="s">
        <v>296</v>
      </c>
      <c r="D25" s="62">
        <v>150</v>
      </c>
      <c r="E25" s="62"/>
      <c r="F25" s="62"/>
      <c r="G25" s="62"/>
      <c r="H25" s="62">
        <f t="shared" si="0"/>
        <v>150</v>
      </c>
    </row>
    <row r="26" spans="1:8" ht="12.75">
      <c r="A26" s="53" t="s">
        <v>43</v>
      </c>
      <c r="B26" s="49"/>
      <c r="C26" s="102" t="s">
        <v>297</v>
      </c>
      <c r="D26" s="62">
        <v>600</v>
      </c>
      <c r="E26" s="62"/>
      <c r="F26" s="62"/>
      <c r="G26" s="62"/>
      <c r="H26" s="62">
        <f t="shared" si="0"/>
        <v>600</v>
      </c>
    </row>
    <row r="27" spans="1:8" ht="12.75">
      <c r="A27" s="53" t="s">
        <v>46</v>
      </c>
      <c r="B27" s="49"/>
      <c r="C27" s="99" t="s">
        <v>298</v>
      </c>
      <c r="D27" s="62">
        <v>150</v>
      </c>
      <c r="E27" s="62"/>
      <c r="F27" s="62"/>
      <c r="G27" s="62"/>
      <c r="H27" s="62">
        <f t="shared" si="0"/>
        <v>150</v>
      </c>
    </row>
    <row r="28" spans="1:8" ht="12.75">
      <c r="A28" s="53" t="s">
        <v>49</v>
      </c>
      <c r="B28" s="49"/>
      <c r="C28" s="99" t="s">
        <v>299</v>
      </c>
      <c r="D28" s="62">
        <v>1700</v>
      </c>
      <c r="E28" s="62"/>
      <c r="F28" s="62"/>
      <c r="G28" s="62"/>
      <c r="H28" s="62">
        <f t="shared" si="0"/>
        <v>1700</v>
      </c>
    </row>
    <row r="29" spans="1:8" ht="12.75">
      <c r="A29" s="53" t="s">
        <v>51</v>
      </c>
      <c r="B29" s="49"/>
      <c r="C29" s="99" t="s">
        <v>300</v>
      </c>
      <c r="D29" s="62">
        <v>100</v>
      </c>
      <c r="E29" s="62"/>
      <c r="F29" s="62"/>
      <c r="G29" s="62"/>
      <c r="H29" s="62">
        <f t="shared" si="0"/>
        <v>100</v>
      </c>
    </row>
    <row r="30" spans="1:8" ht="12.75">
      <c r="A30" s="53" t="s">
        <v>53</v>
      </c>
      <c r="B30" s="49"/>
      <c r="C30" s="99" t="s">
        <v>301</v>
      </c>
      <c r="D30" s="62">
        <v>100</v>
      </c>
      <c r="E30" s="62"/>
      <c r="F30" s="62"/>
      <c r="G30" s="62"/>
      <c r="H30" s="62">
        <f t="shared" si="0"/>
        <v>100</v>
      </c>
    </row>
    <row r="31" spans="1:8" ht="12.75">
      <c r="A31" s="53" t="s">
        <v>54</v>
      </c>
      <c r="B31" s="49"/>
      <c r="C31" s="99" t="s">
        <v>302</v>
      </c>
      <c r="D31" s="62">
        <v>0</v>
      </c>
      <c r="E31" s="62"/>
      <c r="F31" s="62"/>
      <c r="G31" s="62"/>
      <c r="H31" s="62">
        <f t="shared" si="0"/>
        <v>0</v>
      </c>
    </row>
    <row r="32" spans="1:8" ht="12.75">
      <c r="A32" s="53" t="s">
        <v>57</v>
      </c>
      <c r="B32" s="49"/>
      <c r="C32" s="99" t="s">
        <v>303</v>
      </c>
      <c r="D32" s="62">
        <v>50</v>
      </c>
      <c r="E32" s="62"/>
      <c r="F32" s="62"/>
      <c r="G32" s="62"/>
      <c r="H32" s="62">
        <f t="shared" si="0"/>
        <v>50</v>
      </c>
    </row>
    <row r="33" spans="1:8" ht="12.75">
      <c r="A33" s="53" t="s">
        <v>59</v>
      </c>
      <c r="B33" s="49"/>
      <c r="C33" s="99" t="s">
        <v>304</v>
      </c>
      <c r="D33" s="62">
        <v>300</v>
      </c>
      <c r="E33" s="62"/>
      <c r="F33" s="62"/>
      <c r="G33" s="62"/>
      <c r="H33" s="62">
        <f t="shared" si="0"/>
        <v>300</v>
      </c>
    </row>
    <row r="34" spans="1:8" ht="12.75">
      <c r="A34" s="53" t="s">
        <v>62</v>
      </c>
      <c r="B34" s="49"/>
      <c r="C34" s="99" t="s">
        <v>305</v>
      </c>
      <c r="D34" s="62">
        <v>400</v>
      </c>
      <c r="E34" s="62"/>
      <c r="F34" s="62"/>
      <c r="G34" s="62"/>
      <c r="H34" s="62">
        <f t="shared" si="0"/>
        <v>400</v>
      </c>
    </row>
    <row r="35" spans="1:8" ht="12.75">
      <c r="A35" s="53" t="s">
        <v>65</v>
      </c>
      <c r="B35" s="51"/>
      <c r="C35" s="100" t="s">
        <v>25</v>
      </c>
      <c r="D35" s="82">
        <f>SUM(D23:D34)</f>
        <v>11550</v>
      </c>
      <c r="E35" s="82">
        <f>SUM(E23:E34)</f>
        <v>0</v>
      </c>
      <c r="F35" s="82">
        <f>SUM(F23:F34)</f>
        <v>0</v>
      </c>
      <c r="G35" s="82">
        <f>SUM(G23:G34)</f>
        <v>0</v>
      </c>
      <c r="H35" s="83">
        <f t="shared" si="0"/>
        <v>11550</v>
      </c>
    </row>
    <row r="36" spans="1:8" ht="12.75">
      <c r="A36" s="53" t="s">
        <v>104</v>
      </c>
      <c r="B36" s="51"/>
      <c r="C36" s="100" t="s">
        <v>306</v>
      </c>
      <c r="D36" s="82">
        <f>SUM(D35+D18)</f>
        <v>17300</v>
      </c>
      <c r="E36" s="82">
        <f>SUM(E35+E18)</f>
        <v>0</v>
      </c>
      <c r="F36" s="82">
        <f>SUM(F35+F18)</f>
        <v>0</v>
      </c>
      <c r="G36" s="82">
        <f>SUM(G35+G18)</f>
        <v>0</v>
      </c>
      <c r="H36" s="83">
        <f t="shared" si="0"/>
        <v>17300</v>
      </c>
    </row>
    <row r="37" spans="1:8" ht="12.75">
      <c r="A37" s="53" t="s">
        <v>106</v>
      </c>
      <c r="B37" s="49"/>
      <c r="C37" s="99"/>
      <c r="D37" s="62"/>
      <c r="E37" s="62"/>
      <c r="F37" s="62"/>
      <c r="G37" s="62"/>
      <c r="H37" s="62"/>
    </row>
    <row r="38" spans="1:8" ht="12.75">
      <c r="A38" s="53" t="s">
        <v>107</v>
      </c>
      <c r="B38" s="54" t="s">
        <v>41</v>
      </c>
      <c r="C38" s="98" t="s">
        <v>307</v>
      </c>
      <c r="D38" s="62"/>
      <c r="E38" s="62"/>
      <c r="F38" s="62"/>
      <c r="G38" s="62"/>
      <c r="H38" s="62"/>
    </row>
    <row r="39" spans="1:8" ht="12.75">
      <c r="A39" s="53" t="s">
        <v>109</v>
      </c>
      <c r="B39" s="49"/>
      <c r="C39" s="99" t="s">
        <v>308</v>
      </c>
      <c r="D39" s="62">
        <v>230</v>
      </c>
      <c r="E39" s="62"/>
      <c r="F39" s="62"/>
      <c r="G39" s="62"/>
      <c r="H39" s="62">
        <f t="shared" si="0"/>
        <v>230</v>
      </c>
    </row>
    <row r="40" spans="1:8" ht="12.75">
      <c r="A40" s="53" t="s">
        <v>111</v>
      </c>
      <c r="B40" s="49"/>
      <c r="C40" s="99" t="s">
        <v>309</v>
      </c>
      <c r="D40" s="62">
        <v>2000</v>
      </c>
      <c r="E40" s="62"/>
      <c r="F40" s="62"/>
      <c r="G40" s="62"/>
      <c r="H40" s="62">
        <f t="shared" si="0"/>
        <v>2000</v>
      </c>
    </row>
    <row r="41" spans="1:8" ht="12.75">
      <c r="A41" s="53" t="s">
        <v>113</v>
      </c>
      <c r="B41" s="49"/>
      <c r="C41" s="99" t="s">
        <v>310</v>
      </c>
      <c r="D41" s="62">
        <v>1090</v>
      </c>
      <c r="E41" s="62"/>
      <c r="F41" s="62"/>
      <c r="G41" s="62"/>
      <c r="H41" s="62">
        <f t="shared" si="0"/>
        <v>1090</v>
      </c>
    </row>
    <row r="42" spans="1:8" ht="12.75">
      <c r="A42" s="53" t="s">
        <v>115</v>
      </c>
      <c r="B42" s="49"/>
      <c r="C42" s="99" t="s">
        <v>311</v>
      </c>
      <c r="D42" s="62">
        <v>0</v>
      </c>
      <c r="E42" s="62">
        <v>18</v>
      </c>
      <c r="F42" s="62"/>
      <c r="G42" s="62"/>
      <c r="H42" s="62">
        <f t="shared" si="0"/>
        <v>18</v>
      </c>
    </row>
    <row r="43" spans="1:8" ht="12.75">
      <c r="A43" s="53" t="s">
        <v>116</v>
      </c>
      <c r="B43" s="49"/>
      <c r="C43" s="99" t="s">
        <v>312</v>
      </c>
      <c r="D43" s="62">
        <v>1210</v>
      </c>
      <c r="E43" s="62"/>
      <c r="F43" s="62"/>
      <c r="G43" s="62"/>
      <c r="H43" s="62">
        <f t="shared" si="0"/>
        <v>1210</v>
      </c>
    </row>
    <row r="44" spans="1:8" ht="12.75">
      <c r="A44" s="53" t="s">
        <v>118</v>
      </c>
      <c r="B44" s="49"/>
      <c r="C44" s="99" t="s">
        <v>313</v>
      </c>
      <c r="D44" s="62">
        <v>650</v>
      </c>
      <c r="E44" s="62"/>
      <c r="F44" s="62"/>
      <c r="G44" s="62"/>
      <c r="H44" s="62">
        <f t="shared" si="0"/>
        <v>650</v>
      </c>
    </row>
    <row r="45" spans="1:8" ht="12.75">
      <c r="A45" s="53" t="s">
        <v>120</v>
      </c>
      <c r="B45" s="50"/>
      <c r="C45" s="100" t="s">
        <v>25</v>
      </c>
      <c r="D45" s="82">
        <f>SUM(D39:D44)</f>
        <v>5180</v>
      </c>
      <c r="E45" s="82">
        <f>SUM(E39:E44)</f>
        <v>18</v>
      </c>
      <c r="F45" s="82">
        <f>SUM(F39:F44)</f>
        <v>0</v>
      </c>
      <c r="G45" s="82">
        <f>SUM(G39:G44)</f>
        <v>0</v>
      </c>
      <c r="H45" s="83">
        <f t="shared" si="0"/>
        <v>5198</v>
      </c>
    </row>
  </sheetData>
  <sheetProtection selectLockedCells="1" selectUnlockedCells="1"/>
  <mergeCells count="17">
    <mergeCell ref="E19:E20"/>
    <mergeCell ref="F19:F20"/>
    <mergeCell ref="G19:G20"/>
    <mergeCell ref="H19:H20"/>
    <mergeCell ref="C19:C20"/>
    <mergeCell ref="D19:D20"/>
    <mergeCell ref="C9:C10"/>
    <mergeCell ref="D9:D10"/>
    <mergeCell ref="A5:H5"/>
    <mergeCell ref="A8:H8"/>
    <mergeCell ref="A9:B11"/>
    <mergeCell ref="A1:H1"/>
    <mergeCell ref="A2:H2"/>
    <mergeCell ref="A3:H3"/>
    <mergeCell ref="A4:H4"/>
    <mergeCell ref="H9:H10"/>
    <mergeCell ref="E9:G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Titzeva</cp:lastModifiedBy>
  <cp:lastPrinted>2012-06-27T12:31:09Z</cp:lastPrinted>
  <dcterms:created xsi:type="dcterms:W3CDTF">2012-06-14T05:50:42Z</dcterms:created>
  <dcterms:modified xsi:type="dcterms:W3CDTF">2012-06-27T13:35:50Z</dcterms:modified>
  <cp:category/>
  <cp:version/>
  <cp:contentType/>
  <cp:contentStatus/>
</cp:coreProperties>
</file>