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2" activeTab="8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</sheets>
  <definedNames>
    <definedName name="Excel_BuiltIn_Print_Area_1_1">#REF!</definedName>
    <definedName name="Excel_BuiltIn_Print_Area_2_1">#REF!</definedName>
    <definedName name="Excel_BuiltIn_Print_Area_3_1">'5.kiadás'!$A$4:$E$369</definedName>
    <definedName name="_xlnm.Print_Titles" localSheetId="4">'5.kiadás'!$4:$9</definedName>
    <definedName name="_xlnm.Print_Area" localSheetId="1">'2. Bevétel funkció'!$A$1:$G$179</definedName>
    <definedName name="_xlnm.Print_Area" localSheetId="2">'3.Bevétel jogcím'!$A$1:$H$110</definedName>
    <definedName name="_xlnm.Print_Area" localSheetId="4">'5.kiadás'!$A$1:$H$711</definedName>
  </definedNames>
  <calcPr fullCalcOnLoad="1"/>
</workbook>
</file>

<file path=xl/sharedStrings.xml><?xml version="1.0" encoding="utf-8"?>
<sst xmlns="http://schemas.openxmlformats.org/spreadsheetml/2006/main" count="1754" uniqueCount="597">
  <si>
    <t>RÉVFÜLÖP NAGYKÖZSÉG ÖNKORMÁNYZATA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</si>
  <si>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</si>
  <si>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</si>
  <si>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</si>
  <si>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</si>
  <si>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</si>
  <si>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</si>
  <si>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</si>
  <si>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</si>
  <si>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</si>
  <si>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</si>
  <si>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</si>
  <si>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</si>
  <si>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</si>
  <si>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</si>
  <si>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</si>
  <si>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</si>
  <si>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</si>
  <si>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</si>
  <si>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</si>
  <si>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</si>
  <si>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</si>
  <si>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</si>
  <si>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</si>
  <si>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</si>
  <si>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</si>
  <si>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</si>
  <si>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</si>
  <si>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</si>
  <si>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</si>
  <si>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</si>
  <si>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</si>
  <si>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</si>
  <si>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</si>
  <si>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</si>
  <si>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</si>
  <si>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</si>
  <si>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</si>
  <si>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</si>
  <si>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</si>
  <si>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</si>
  <si>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</si>
  <si>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</si>
  <si>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</si>
  <si>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</si>
  <si>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</si>
  <si>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</si>
  <si>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</si>
  <si>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B402</t>
  </si>
  <si>
    <t>Szolgáltatások ellenértéke Esküvői szolgáltatás</t>
  </si>
  <si>
    <t>B404</t>
  </si>
  <si>
    <t>Tulajdonosi bevételek (osztalék bevétel)</t>
  </si>
  <si>
    <t>B406</t>
  </si>
  <si>
    <t>Kiszámlázott áfa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</si>
  <si>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</si>
  <si>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</si>
  <si>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</si>
  <si>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</si>
  <si>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</si>
  <si>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</si>
  <si>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B34</t>
  </si>
  <si>
    <t>Vagyoni típusú adók</t>
  </si>
  <si>
    <t>Építményadó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</si>
  <si>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</si>
  <si>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</si>
  <si>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</si>
  <si>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</si>
  <si>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</si>
  <si>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</si>
  <si>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</si>
  <si>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</si>
  <si>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</si>
  <si>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</si>
  <si>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</si>
  <si>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</si>
  <si>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</si>
  <si>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Késedelmi pótlék</t>
  </si>
  <si>
    <t>013320    Köztemető fenntartása és működtetése</t>
  </si>
  <si>
    <t>Szolgáltatások ellenértéke</t>
  </si>
  <si>
    <t>013350   Az önkormányzati vagyonnal való gazdálkodással kapcsolatos feladatok</t>
  </si>
  <si>
    <t>B403</t>
  </si>
  <si>
    <t>Közvetített szolgáltatások ellenértéke</t>
  </si>
  <si>
    <t xml:space="preserve">Szolgáltatások ellenértéke </t>
  </si>
  <si>
    <t>Bérleti díj</t>
  </si>
  <si>
    <t>Lakbér</t>
  </si>
  <si>
    <t>B407</t>
  </si>
  <si>
    <t>Általános forgalmi adó visszatérítése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</si>
  <si>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</si>
  <si>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</si>
  <si>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</si>
  <si>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</si>
  <si>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</si>
  <si>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</si>
  <si>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</si>
  <si>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</si>
  <si>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</si>
  <si>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</si>
  <si>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</si>
  <si>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</si>
  <si>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Működési célú központosított kiegészítő előirányzatok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</si>
  <si>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</si>
  <si>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</si>
  <si>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</si>
  <si>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</si>
  <si>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</si>
  <si>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</si>
  <si>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</si>
  <si>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</si>
  <si>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Államháztartáson belüli megelőlegezések</t>
  </si>
  <si>
    <t>041233   Hosszabb időtartamú közfoglalkoztatás</t>
  </si>
  <si>
    <t>Egyéb működési célú támogatások bevételei áh belülről</t>
  </si>
  <si>
    <t>047320   Turizmusfejlesztési támogatások és tevékenységek</t>
  </si>
  <si>
    <t>B401</t>
  </si>
  <si>
    <t>Készletértékesítés ellenértéke</t>
  </si>
  <si>
    <t>052020    Szennyvíz gyűjtése, tisztítása, elhelyezése</t>
  </si>
  <si>
    <t>066020   Város és községgazdálkodási egyéb szolgáltatások</t>
  </si>
  <si>
    <t>072311    Fogorvosi alapellátás</t>
  </si>
  <si>
    <t>074031   Család és nővédelmi egészségügyi gondozás</t>
  </si>
  <si>
    <t>Egyéb működési célú támogatások bevételei államh belül</t>
  </si>
  <si>
    <t>OEP támogatás</t>
  </si>
  <si>
    <t>081061   Szabadidős park, fürdő és strandszolgáltatás</t>
  </si>
  <si>
    <t>082044   Könyvtári szolgáltatások</t>
  </si>
  <si>
    <t>0082092   Közművelődés</t>
  </si>
  <si>
    <t>Szolgáltatások ellenértéke (Képújság bevétele)</t>
  </si>
  <si>
    <t>091110   Óvodai nevelés, ellátás szakmai feladatai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</si>
  <si>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</si>
  <si>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</si>
  <si>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</si>
  <si>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</si>
  <si>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</si>
  <si>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</si>
  <si>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</si>
  <si>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</si>
  <si>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</si>
  <si>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Települési önkormányzatok egyes köznevelési feladatainak támogatása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</si>
  <si>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</si>
  <si>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</si>
  <si>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</si>
  <si>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</si>
  <si>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</si>
  <si>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>B25</t>
  </si>
  <si>
    <t>Egyéb felhalmozási célú támogatások</t>
  </si>
  <si>
    <t>Szolgáltatások ellenértéke (temetési szolgáltatás)</t>
  </si>
  <si>
    <t>Szolgáltatások ellenértéke (esküvői szolgáltatás)</t>
  </si>
  <si>
    <t>Közvetített szolgáltatások ellenértéke (Továbbszámlázott)</t>
  </si>
  <si>
    <t>Készletértékesítés ellenértéke (Tourinform)</t>
  </si>
  <si>
    <t>Szolgáltatások ellenértéke  (DRV szennyvíz hálózat )</t>
  </si>
  <si>
    <t>Szolgáltatások ellenértéke (Strandbevétel)</t>
  </si>
  <si>
    <t>Szolgáltatások ellenértéke (Könyvtári szolgáltatás)</t>
  </si>
  <si>
    <t>Tulajdonosi bevétel (osztalék bevétel)</t>
  </si>
  <si>
    <t>Működési célú kölcsönök visszatérülése (Helyi támogatás törlesztése)</t>
  </si>
  <si>
    <t>Államháztartáson belüli megelőlegezések visszafizetése</t>
  </si>
  <si>
    <t>feladatonként</t>
  </si>
  <si>
    <t>Előirányzat</t>
  </si>
  <si>
    <t>Kötelező feladatok</t>
  </si>
  <si>
    <t>Önként vállalt feladatok</t>
  </si>
  <si>
    <t>Összesen</t>
  </si>
  <si>
    <t>011130   Önkormányzatok és önk hiv jogalkotó és ált ig tev.</t>
  </si>
  <si>
    <t>041233    Hosszabb időtartamú közfoglalkoztatás</t>
  </si>
  <si>
    <t>082092   Közművelődés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</si>
  <si>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</si>
  <si>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</si>
  <si>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</si>
  <si>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</si>
  <si>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</si>
  <si>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</si>
  <si>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</si>
  <si>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</si>
  <si>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</si>
  <si>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</si>
  <si>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</si>
  <si>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</si>
  <si>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</si>
  <si>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</si>
  <si>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</si>
  <si>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</si>
  <si>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</si>
  <si>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</si>
  <si>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</si>
  <si>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</si>
  <si>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</si>
  <si>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EHO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</si>
  <si>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</si>
  <si>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</si>
  <si>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</si>
  <si>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</si>
  <si>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</si>
  <si>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</si>
  <si>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Informatikai eszközök</t>
  </si>
  <si>
    <t>Egyéb szakmai anyagok(kisértékű tárgyi eszk.)</t>
  </si>
  <si>
    <t>K312</t>
  </si>
  <si>
    <t>Üzemeltetési anyagok beszerzése</t>
  </si>
  <si>
    <t>Irodaszer, nyomtatvány</t>
  </si>
  <si>
    <t>Egyéb anyagbeszerzés</t>
  </si>
  <si>
    <t>K32</t>
  </si>
  <si>
    <t>Kommunikációs szolgáltatások</t>
  </si>
  <si>
    <t>K321</t>
  </si>
  <si>
    <t>Informatikai szolgáltatások igénybevétele</t>
  </si>
  <si>
    <t>Internet díj</t>
  </si>
  <si>
    <t>Számítógépes rendszerhez kapcsoló szolgáltatás</t>
  </si>
  <si>
    <t>Honlap karbantartás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</si>
  <si>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</si>
  <si>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</si>
  <si>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</si>
  <si>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</si>
  <si>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</si>
  <si>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</si>
  <si>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</si>
  <si>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Villamosenergia</t>
  </si>
  <si>
    <t>Gázenergia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</si>
  <si>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</si>
  <si>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</si>
  <si>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</si>
  <si>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</si>
  <si>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</si>
  <si>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</si>
  <si>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</si>
  <si>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Postaköltség</t>
  </si>
  <si>
    <t>Egyéb üzemeltetési, fenntartási szolgáltatások</t>
  </si>
  <si>
    <t>Pénzügyi szolgáltatási kiadások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</si>
  <si>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</si>
  <si>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</si>
  <si>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</si>
  <si>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</si>
  <si>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</si>
  <si>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</si>
  <si>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</si>
  <si>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</si>
  <si>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</si>
  <si>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</si>
  <si>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</si>
  <si>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</si>
  <si>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K502</t>
  </si>
  <si>
    <t>Önkormányzatok előző évi elszámolása</t>
  </si>
  <si>
    <t>K506</t>
  </si>
  <si>
    <t>Egyéb működési célú támogatások államháztartáson belülre</t>
  </si>
  <si>
    <t>Támogatásértékű műk kiadás  Közös Hivatalhoz</t>
  </si>
  <si>
    <t>Működési célú pénzeszköz átadás gazdálk.feladatokhoz(Kistérs)</t>
  </si>
  <si>
    <t>K512</t>
  </si>
  <si>
    <t>Egyéb működési célú támogatások államháztartáson kívülre</t>
  </si>
  <si>
    <t>Egyéb műk. célú pénzeszköz átadás vállalkozásoknak (DRV)</t>
  </si>
  <si>
    <t>Működési célú pénzeszköz átadás nonprofit-szervezeteknek</t>
  </si>
  <si>
    <t>K513</t>
  </si>
  <si>
    <t>Tartalékok</t>
  </si>
  <si>
    <t>K65</t>
  </si>
  <si>
    <t>Elmib részvény vásárlás</t>
  </si>
  <si>
    <t>K84</t>
  </si>
  <si>
    <t>Egyéb felhalmozási célú támogatások államháztartáson kívülre</t>
  </si>
  <si>
    <t>Körzeti új mentőállomás</t>
  </si>
  <si>
    <t>Vizi Társulat érdekeltségi hozzájárulás</t>
  </si>
  <si>
    <t>018010  Önkormányzatok elszámolásai a központi költségvetéssel</t>
  </si>
  <si>
    <t>K912</t>
  </si>
  <si>
    <t>Forgatási célú értékpapír vásárlása</t>
  </si>
  <si>
    <t>K914</t>
  </si>
  <si>
    <t>Előző évi támogatás megelőlegezés visszatérítése</t>
  </si>
  <si>
    <t>Államháztartáson belüli megelőlegezések  visszafizetése</t>
  </si>
  <si>
    <t>Hajtó, és kenőanyagok</t>
  </si>
  <si>
    <t>Hulladékszállítás</t>
  </si>
  <si>
    <t>Bérleti és lizing díjak</t>
  </si>
  <si>
    <t>K335</t>
  </si>
  <si>
    <t>Közvetített szolgáltatások</t>
  </si>
  <si>
    <t>K352</t>
  </si>
  <si>
    <t>Fizetendő áfa</t>
  </si>
  <si>
    <t>K62</t>
  </si>
  <si>
    <t>Ingatlanok beszerzése, létesítése</t>
  </si>
  <si>
    <t>K67</t>
  </si>
  <si>
    <t>Beruházási célú előzetesen felszámított Áfa</t>
  </si>
  <si>
    <t>031060 Bűnmegelőzés</t>
  </si>
  <si>
    <t>Polgárőr Egyesület támogatása</t>
  </si>
  <si>
    <t>032020 Tűz- és katasztrófavédelmi tevékenységek</t>
  </si>
  <si>
    <t>K1113</t>
  </si>
  <si>
    <t>045160   Közutak, hidak,alagútak üzemeltetése, fenntartása</t>
  </si>
  <si>
    <t>Hajtó-,kenőanyag</t>
  </si>
  <si>
    <t>K71</t>
  </si>
  <si>
    <t>Ingatlanok felújítása</t>
  </si>
  <si>
    <t>K74</t>
  </si>
  <si>
    <t>Felújítási célú előzetesen felszámított Áfa</t>
  </si>
  <si>
    <t>K1109</t>
  </si>
  <si>
    <t>Közlekedési költségtérítés</t>
  </si>
  <si>
    <t xml:space="preserve"> Egyéb szakmai anyag (Kisértékű tárgyi eszközök)</t>
  </si>
  <si>
    <t>K313</t>
  </si>
  <si>
    <t>Árubeszerzés</t>
  </si>
  <si>
    <t>Internet előfizetés</t>
  </si>
  <si>
    <t>K88</t>
  </si>
  <si>
    <t>061030    Lakáshoz jutást segítő támogatások</t>
  </si>
  <si>
    <t>064010   Közvilágítás</t>
  </si>
  <si>
    <t>066010   Zöldterület kezelés</t>
  </si>
  <si>
    <t>Tüzelőanyagok, hajtó, és kenőanyagok</t>
  </si>
  <si>
    <t>K1104</t>
  </si>
  <si>
    <t>Túlmunkadíj</t>
  </si>
  <si>
    <t>K122</t>
  </si>
  <si>
    <t>Egyéb jogviszonyban foglalkoztatottaknak fizetett juttatások</t>
  </si>
  <si>
    <t>Gyógyszerbeszerzés</t>
  </si>
  <si>
    <t>Munka és védőruha</t>
  </si>
  <si>
    <t>Biztosítási díjak</t>
  </si>
  <si>
    <t>K355</t>
  </si>
  <si>
    <t>Kötelező jellegű díjak</t>
  </si>
  <si>
    <t>K61</t>
  </si>
  <si>
    <t>Immateriális javak beszerzése, létesítése</t>
  </si>
  <si>
    <t>K64</t>
  </si>
  <si>
    <t>Tárgyi eszközök beszerzése</t>
  </si>
  <si>
    <t>072111   Háziorvosi alapellátás</t>
  </si>
  <si>
    <t>072112   Háziorvosi ügyeleti ellátás</t>
  </si>
  <si>
    <t>K1110</t>
  </si>
  <si>
    <t>Egyéb költségtérítések</t>
  </si>
  <si>
    <t>Egyéb szakmai anyag (Kisértékű tárgyi eszközök)</t>
  </si>
  <si>
    <t>081041    Versenysport és utánpótlás nevelési tevékenység és támogatása</t>
  </si>
  <si>
    <t>Táppénz hozzájárulás</t>
  </si>
  <si>
    <t xml:space="preserve"> Hajtó, és kenőanyagok</t>
  </si>
  <si>
    <t>082042   Könyvtári állomány gyarapítása</t>
  </si>
  <si>
    <t>Folyóirat kiadás</t>
  </si>
  <si>
    <t>Kulturális rendezvények</t>
  </si>
  <si>
    <t>Egyéb dologi kiadás</t>
  </si>
  <si>
    <t>086030 Nemzetközi kulturális együttműködés</t>
  </si>
  <si>
    <t>Testvér városi-települési kiadások</t>
  </si>
  <si>
    <t>Állami támogatás</t>
  </si>
  <si>
    <t>Társult önkormányzatok támogatása</t>
  </si>
  <si>
    <t>Révfülöp önkormányzat támogatása</t>
  </si>
  <si>
    <t>107051   Szociális étkeztetés</t>
  </si>
  <si>
    <t>Működési célú pénzeszköz átadás szociális étkeztetéshez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</si>
  <si>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</si>
  <si>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</si>
  <si>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</si>
  <si>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Ellátottak juttatásai</t>
  </si>
  <si>
    <t>K42</t>
  </si>
  <si>
    <t>K4216</t>
  </si>
  <si>
    <t>K48</t>
  </si>
  <si>
    <t>Önkormányzat által saját hatáskörben nyújtott pénzügyi ellátás</t>
  </si>
  <si>
    <t>Települési támogatás</t>
  </si>
  <si>
    <t>Helyi megállapítású ápolási díj</t>
  </si>
  <si>
    <t>Helyi megállapítású tám.gyógyszerköltségre</t>
  </si>
  <si>
    <t>Lakásfenntartási támogatás</t>
  </si>
  <si>
    <t xml:space="preserve">   Iskolakezdési támogatás</t>
  </si>
  <si>
    <t xml:space="preserve">   Temetési támogatás</t>
  </si>
  <si>
    <t xml:space="preserve">   Születési támogatás</t>
  </si>
  <si>
    <t xml:space="preserve">   Felsőoktatási ösztöndíj</t>
  </si>
  <si>
    <t xml:space="preserve">   Rendkívüli települési támogatás</t>
  </si>
  <si>
    <t>Önkormányzat által saját hatáskörben nyújtott természetbeni ellátás</t>
  </si>
  <si>
    <t>Szociális tűzifa támogatás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</si>
  <si>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</si>
  <si>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</si>
  <si>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</si>
  <si>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</si>
  <si>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</si>
  <si>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032020   Tűz-és katasztrófavédelmi tevékenység</t>
  </si>
  <si>
    <t>086030  Nemzetközi kultúrális együttműködés</t>
  </si>
  <si>
    <t xml:space="preserve">Kiemelt előirányzat </t>
  </si>
  <si>
    <t>Útfelújítások</t>
  </si>
  <si>
    <t>Felújítások Áfája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</si>
  <si>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</si>
  <si>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</si>
  <si>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</si>
  <si>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</si>
  <si>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</si>
  <si>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</si>
  <si>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Felhalmozási célú támogatások államh belülről</t>
  </si>
  <si>
    <t>Felhalmozási célú bevételek összesen</t>
  </si>
  <si>
    <t>Felhalmozási célú kiadások összesen</t>
  </si>
  <si>
    <t>Ft</t>
  </si>
  <si>
    <t>900010 Központi költségvetés funkcióra nem sorolható bevételei áll.kív.</t>
  </si>
  <si>
    <t>900020 Önkormányzatok funkcióira nem sorolható bevételei áll.kív.</t>
  </si>
  <si>
    <t>B3617</t>
  </si>
  <si>
    <t>B1604</t>
  </si>
  <si>
    <t>Gyermekvédelmi természetbeni erzsébet utalvány</t>
  </si>
  <si>
    <t>B411</t>
  </si>
  <si>
    <t>Egyéb működési bevételek</t>
  </si>
  <si>
    <t>013320 Köztemető fenntartás és működtetés</t>
  </si>
  <si>
    <t>B116</t>
  </si>
  <si>
    <t>Elszámolásból származó bevételek</t>
  </si>
  <si>
    <t>018020    Központi költségvetési befizetések</t>
  </si>
  <si>
    <t>B814</t>
  </si>
  <si>
    <t>B6504</t>
  </si>
  <si>
    <t>Egyéb mük.c.átvett pénzeszközök háztartásoktól</t>
  </si>
  <si>
    <t>B53</t>
  </si>
  <si>
    <t xml:space="preserve">Egyéb tárgyi eszköz értékesítése </t>
  </si>
  <si>
    <t>B65</t>
  </si>
  <si>
    <t>Egyéb működési c. átvett pénzeszköz</t>
  </si>
  <si>
    <t>Felhalmozási bevétel</t>
  </si>
  <si>
    <t>Egyéb felhalmozási célú támogatások államháztartáson belülre</t>
  </si>
  <si>
    <t>018020  Központi költségvetési befizetések</t>
  </si>
  <si>
    <t>018030 Támogatási célú finanszírozási műveletek</t>
  </si>
  <si>
    <t>Egyéb személyi juttatás</t>
  </si>
  <si>
    <t>K21</t>
  </si>
  <si>
    <t>K25</t>
  </si>
  <si>
    <t>K3116</t>
  </si>
  <si>
    <t>Egyéb szakmai anyag</t>
  </si>
  <si>
    <t>K3124</t>
  </si>
  <si>
    <t>Tárgyi eszköz beszerzés</t>
  </si>
  <si>
    <t>K67 Beruházási c. előzetesen felszámított áfa</t>
  </si>
  <si>
    <t>K89</t>
  </si>
  <si>
    <t>Egyéb felhalmozási c.támogatások áll.h.kívűlre-háztartásoknal</t>
  </si>
  <si>
    <t>K1105</t>
  </si>
  <si>
    <t>Fizetendő Áfa</t>
  </si>
  <si>
    <t>Kiküldetési kiadások</t>
  </si>
  <si>
    <t>Egyéb működési célú támogatások államháztartáson belűlre</t>
  </si>
  <si>
    <t>104051  Gyermekvédelmi pénzbeni és természetbeni ellátások</t>
  </si>
  <si>
    <t xml:space="preserve">Egyéb pénzbeni és természetbeni gyermekvédelmi támogatások </t>
  </si>
  <si>
    <t>Természetbeni erzsébet utalvány</t>
  </si>
  <si>
    <t>K50606</t>
  </si>
  <si>
    <t>104051   Gyermekvédelmi pénzbeni és természetbeni ellátások</t>
  </si>
  <si>
    <t xml:space="preserve">      Önkormányzatok támogatása fogorvosi ellátáshoz</t>
  </si>
  <si>
    <t xml:space="preserve">     Önkormányzatok támogatása óvodai ellátáshoz</t>
  </si>
  <si>
    <t xml:space="preserve">      OEP támogatás védőnői szolgálat működéséhez</t>
  </si>
  <si>
    <t>Gyermekvédelmi természetbeni Erzsébet utalvány</t>
  </si>
  <si>
    <t>Egyéb működési bevétel</t>
  </si>
  <si>
    <t>Ált.forgalmi adó visszatérítés</t>
  </si>
  <si>
    <t>Egyéb tárgyi eszköz értékesítés</t>
  </si>
  <si>
    <t>Kiszámlázott áfa(tárgyi eszköz értékesítés áfája)</t>
  </si>
  <si>
    <t xml:space="preserve">          Ft</t>
  </si>
  <si>
    <t>011220    Adó- vám és jövedéki igazgatás</t>
  </si>
  <si>
    <t>900010   Központi költségv. funkcióra nem sorolható bev.</t>
  </si>
  <si>
    <t>900020   Önkormányzatok funkcióira nem sorolható bev.</t>
  </si>
  <si>
    <t>018020   Központi költségvetési befizetések</t>
  </si>
  <si>
    <t>018030   Támogatási célú finanszírozási műveletek</t>
  </si>
  <si>
    <t>013320   Köztemető fenntartása és működtetése</t>
  </si>
  <si>
    <t>018010   Önkormányzatok elszám. a közp  költségvetéssel</t>
  </si>
  <si>
    <t>018010  Önkormányzatok elszámolás a központi költségvetéssel</t>
  </si>
  <si>
    <t>018030  Támogatási célú finanszírozási műveletek</t>
  </si>
  <si>
    <t>031060    Bűnmegelőlegezés</t>
  </si>
  <si>
    <t>081041   Versenysport és utánpótlás nevelési tevékenység és támogatása</t>
  </si>
  <si>
    <t>Állam igazgatási feladatok</t>
  </si>
  <si>
    <t xml:space="preserve"> Ft</t>
  </si>
  <si>
    <t>Diákmunka támogatása MK által 1 fő</t>
  </si>
  <si>
    <t>Diákmunka támogatása MK  1 fő turinform</t>
  </si>
  <si>
    <t>Egyéb működési célú átvett pénzeszközök háztartásoktól</t>
  </si>
  <si>
    <t>K1103</t>
  </si>
  <si>
    <t>Céljuttatás,projektprémium</t>
  </si>
  <si>
    <t xml:space="preserve">Kerekítési különbözet </t>
  </si>
  <si>
    <t>Egyéb működési célú támogatások áh belülre (OviTársulás támogatása)</t>
  </si>
  <si>
    <t>Céljuttatás ,projektprémium</t>
  </si>
  <si>
    <t>Céljuttatás, projektprémium</t>
  </si>
  <si>
    <t>K24</t>
  </si>
  <si>
    <t>K27</t>
  </si>
  <si>
    <t>K26</t>
  </si>
  <si>
    <t>Más járulék fizetési kötelezettség</t>
  </si>
  <si>
    <t>K63</t>
  </si>
  <si>
    <t>Beruházási c. előzetesen felszámított Áfa</t>
  </si>
  <si>
    <t>081030  Sportlétesítmények működtetése</t>
  </si>
  <si>
    <t>K489</t>
  </si>
  <si>
    <t>081030   Sportlétesítmények működtetése</t>
  </si>
  <si>
    <t>Pályázatok előkészítése( vagyongazd.)</t>
  </si>
  <si>
    <t>Informatikai eszközök beszerzése</t>
  </si>
  <si>
    <t>Külső személyi juttatás</t>
  </si>
  <si>
    <t>Munkavégzésre i.egyéb jogviszonyban foglalkoztat. fizetett jutt.</t>
  </si>
  <si>
    <t xml:space="preserve">Egyéb tárgyi eszköz beszerzés </t>
  </si>
  <si>
    <t>Egyéb szakmai anyag (kisértékű te.)</t>
  </si>
  <si>
    <t>Finn Baráti Társaság, Román testvér település támogatása</t>
  </si>
  <si>
    <t>B36</t>
  </si>
  <si>
    <t>B341</t>
  </si>
  <si>
    <t>B344</t>
  </si>
  <si>
    <t>2016.évről áthúzódó bérkompenzáció támogatása</t>
  </si>
  <si>
    <t xml:space="preserve">Települési önk szociális,gyermekjóléti és gyermekétkeztetési feladat. </t>
  </si>
  <si>
    <t>B361</t>
  </si>
  <si>
    <t>Önkormányzati ingatlanok felújítása: Védőnői szolgálat épület</t>
  </si>
  <si>
    <t>Polgármester jutalma</t>
  </si>
  <si>
    <t xml:space="preserve">Szociális hozzájárulási adó </t>
  </si>
  <si>
    <t>Jubileumi jutalom</t>
  </si>
  <si>
    <t>Háziorvosi ügyeleti gépkocsi vásárlás,parkoló kialakítás</t>
  </si>
  <si>
    <t>Gázdíj</t>
  </si>
  <si>
    <t>Nyilvános Wc felújítás, egyéb önk.ingatlanok</t>
  </si>
  <si>
    <t>Bursa Hungarica támogatás 3 fő</t>
  </si>
  <si>
    <t>Egyéb közhatalmi bevételek</t>
  </si>
  <si>
    <t xml:space="preserve">096015 Iskolai intézményi étkeztetés     </t>
  </si>
  <si>
    <t>Egyéb működési c támogatások bevételei államh belülről</t>
  </si>
  <si>
    <t>Szabadtéri színpad (vagyongazd.)</t>
  </si>
  <si>
    <t>Egyéb tárgyi eszközök beszerzés (közművelődés)</t>
  </si>
  <si>
    <t>Beruházás nettó összesen</t>
  </si>
  <si>
    <t xml:space="preserve">Beruházások összesen              K6 össz.       </t>
  </si>
  <si>
    <t>Káli úti járdaépítés 3. szakasz (községg.)</t>
  </si>
  <si>
    <t>Beruházás Bruttó összesen</t>
  </si>
  <si>
    <t>Nyilvános WC felújítása (községgazd.)</t>
  </si>
  <si>
    <t>Önkormányzati ingatlanok felújítása (községgazd.)</t>
  </si>
  <si>
    <t>Felújítások Nettó összesen:</t>
  </si>
  <si>
    <t>Felhalmozási kiadások összesen           (K6+K7 )</t>
  </si>
  <si>
    <t>Felújítások összesen                K7 össz.</t>
  </si>
  <si>
    <t>Felhalmozási kiadások összesen     Bruttó</t>
  </si>
  <si>
    <t>Ingatlanok beszerzése, létesítése Káli u.járda 3.sz.</t>
  </si>
  <si>
    <t xml:space="preserve">Informatikai eszközök beszerzése  </t>
  </si>
  <si>
    <t xml:space="preserve"> Egyéb tárgyi  eszközök</t>
  </si>
  <si>
    <t>FAD szlak fizetendő Áfa(vagyongazd.)</t>
  </si>
  <si>
    <t>013350   Az önkormányzati vagyonnal v. gazd. kapcs fel.</t>
  </si>
  <si>
    <t>096015   Gyermekétkeztetés köznevelési intézményben</t>
  </si>
  <si>
    <t>Teljesítés   2015. év</t>
  </si>
  <si>
    <t>Teljesítés 2016.év</t>
  </si>
  <si>
    <t>Teljesít 2015.év</t>
  </si>
  <si>
    <t>Teljesít 2016.év</t>
  </si>
  <si>
    <t>Előirányzat     2017.év</t>
  </si>
  <si>
    <t>ELMIB részvény vásárlás(önkorm.ig.)</t>
  </si>
  <si>
    <t>Működési célú pénzeszk átadás ,óvodai-iskolai busz bejárás tám.</t>
  </si>
  <si>
    <t>Módosított előirányzat</t>
  </si>
  <si>
    <t xml:space="preserve">2017. évi költségvetés összevont módosított mérlege </t>
  </si>
  <si>
    <t>Módosított előirányzat     2017.év</t>
  </si>
  <si>
    <t xml:space="preserve"> Módosított előirányzat     2017.év</t>
  </si>
  <si>
    <t>K521</t>
  </si>
  <si>
    <t>K524</t>
  </si>
  <si>
    <t>K527</t>
  </si>
  <si>
    <t>K3112</t>
  </si>
  <si>
    <t>K3114</t>
  </si>
  <si>
    <t>K3122</t>
  </si>
  <si>
    <t>K3126</t>
  </si>
  <si>
    <t>K3211</t>
  </si>
  <si>
    <t>K3212</t>
  </si>
  <si>
    <t>K3217</t>
  </si>
  <si>
    <t>K3221</t>
  </si>
  <si>
    <t>K3311</t>
  </si>
  <si>
    <t>K3312</t>
  </si>
  <si>
    <t>K3313</t>
  </si>
  <si>
    <t>K3371</t>
  </si>
  <si>
    <t>K3378</t>
  </si>
  <si>
    <t>K3379</t>
  </si>
  <si>
    <t>K3531</t>
  </si>
  <si>
    <t>Áht.belüli kamatkiadások</t>
  </si>
  <si>
    <t>Tárgyi eszköz beszerzés(projektor)</t>
  </si>
  <si>
    <t>Beruházási c. előz.f.ÁFA</t>
  </si>
  <si>
    <t>K3123</t>
  </si>
  <si>
    <t>Más egyéb szolgáltatások</t>
  </si>
  <si>
    <t>Egyéb jogviszonyban foglakoztatott</t>
  </si>
  <si>
    <t>Készlet beszerzés</t>
  </si>
  <si>
    <t>Egyéb anyagok</t>
  </si>
  <si>
    <t>Pénzügyi díj bankktg.</t>
  </si>
  <si>
    <t>106020 Lakásfenntartással, lakhatással összefüggő ellátások</t>
  </si>
  <si>
    <t>Müködési c.el.f.Áfa</t>
  </si>
  <si>
    <t>Egyéb anyag beszerzés</t>
  </si>
  <si>
    <t>B64</t>
  </si>
  <si>
    <t>Egyéb működési c.átvett pénzeszközök (DRV fel nem használt támog.)</t>
  </si>
  <si>
    <t>B3616</t>
  </si>
  <si>
    <t>Késedelmi és önell.pótlék</t>
  </si>
  <si>
    <t>900060 Forgatási és befektetési c.finanszírozási műveletek</t>
  </si>
  <si>
    <t>Forgatási c.belföldi értékpapírok beváltása</t>
  </si>
  <si>
    <t>B1607</t>
  </si>
  <si>
    <t>Egyéb működési c.támogatások áll.h.belülről</t>
  </si>
  <si>
    <t>B75</t>
  </si>
  <si>
    <t>B7508</t>
  </si>
  <si>
    <t>Egyéb felhalmozási c. átvett pénzeszközök</t>
  </si>
  <si>
    <t>Egyéb felhalmozási c. átvett pénzeszközök egyéb vállalkozástól</t>
  </si>
  <si>
    <t>049010 Máshová nem sorolt gazdasági ügyek</t>
  </si>
  <si>
    <t>B4029</t>
  </si>
  <si>
    <t>Felnőtt étkezők tér.díja</t>
  </si>
  <si>
    <t>kiszámlázott ÁFA</t>
  </si>
  <si>
    <t>Működési bevétel</t>
  </si>
  <si>
    <t>Egyéb működési c. átvett pénzeszköz nonprofit gazd.társaságoktól</t>
  </si>
  <si>
    <t>Egyéb működési c. átvett pénzeszköz háztartásoktól</t>
  </si>
  <si>
    <t>Szolgáltatások ellenértéke(étkezés tér.díj 12.hó)</t>
  </si>
  <si>
    <t>Kiszámlázott Áfa</t>
  </si>
  <si>
    <t>Egyéb működési célú átvett pénzeszközök (DRV  víz)</t>
  </si>
  <si>
    <t>Egyéb működési célú átvett pénzeszközök nonprofit gazd.társ-tól</t>
  </si>
  <si>
    <t xml:space="preserve">Egyéb működési célú átvett pénzeszközök </t>
  </si>
  <si>
    <t>Felhalmozási célú átvett pénzeszköz Turizmus ZRT.</t>
  </si>
  <si>
    <t>2017. évi költségvetés  módosított bevételei</t>
  </si>
  <si>
    <t>2017. évi költségvetés   módosított bevételei</t>
  </si>
  <si>
    <t>900060  Forgatási és befektetési célú fínanszírozási műveletek</t>
  </si>
  <si>
    <t>049010  Máshová nem sorolt gazdasági ügyek</t>
  </si>
  <si>
    <t>106020 Lakásfenntartással,lakhatással összefüggő ellátások</t>
  </si>
  <si>
    <t>Tájékoztató adatok a  módosított FELHALMOZÁSI bevételek és kiadások alakulásáról</t>
  </si>
  <si>
    <t>Tájékoztató adatok a  módosított MŰKÖDÉSI bevételek és kiadások alakulásáról</t>
  </si>
  <si>
    <t>2017. évi költségvetés  módosított kiadásai</t>
  </si>
  <si>
    <t xml:space="preserve">2017. évi költségvetés módosított kiadásai </t>
  </si>
  <si>
    <t xml:space="preserve">2017.évi költségvetés  módosított felhalmozási kiadásai </t>
  </si>
  <si>
    <t>Egyéb tárgyi eszközök beszerzés (községazd. seprőgép)</t>
  </si>
  <si>
    <t>Egyéb tárgyi eszközök beszerzés (hivatal,projektor)</t>
  </si>
  <si>
    <t>Egyéb tárgyi eszközök beszerzés (Strandi pályázat eszköz beszerzése)</t>
  </si>
  <si>
    <t>Strand felújítás pályázat  Szigeti,Császtai</t>
  </si>
  <si>
    <t>1.melléklet az 1/2017.(II.17.) önkormányzati rendelethez</t>
  </si>
  <si>
    <t>2.melléklet az 1/2017.(II.17.) önkormányzati rendelethez</t>
  </si>
  <si>
    <t>3.melléklet az 1/2017.(II.17.) önkormányzati rendelethez</t>
  </si>
  <si>
    <t>4.melléklet az 1/2017.(II.17.) önkormányzati rendelethez</t>
  </si>
  <si>
    <t>5.melléklet az 1/2017.(II.17.) önkormányzati rendelethez</t>
  </si>
  <si>
    <t>6.melléklet az 1/2017.(II.17.)önkormányzati rendelethez</t>
  </si>
  <si>
    <t>7.melléklet az 1/2017.(II.17.)önkormányzati rendelethez</t>
  </si>
  <si>
    <t>8.melléklet az 1/2017.(II.17.) önkormányzati rendelethez</t>
  </si>
  <si>
    <t>9.melléklet az 1/2017.(II.17.)önkormányzati rendelethez</t>
  </si>
  <si>
    <t xml:space="preserve">Strandfejlesztés, Szigeti strand mederkotrás,homokozás </t>
  </si>
  <si>
    <t>Egyéb tárgyi eszközök beszerzés (közfogl. Hegesztő,fűnyiró)</t>
  </si>
  <si>
    <t>egyéb szolgáltatás</t>
  </si>
  <si>
    <t>062020   Település fejlesztései projektek és támogatásuk</t>
  </si>
  <si>
    <t>B250</t>
  </si>
  <si>
    <t>Egyéb felhalmozási célú támogatás</t>
  </si>
  <si>
    <t>*</t>
  </si>
  <si>
    <t>062020  Településfejlesztési projektek és támogatások</t>
  </si>
  <si>
    <t>Közművelődés</t>
  </si>
  <si>
    <t>Piac felhalmozás</t>
  </si>
  <si>
    <t>062020   Település fejlesztési projektek és támogatásuk</t>
  </si>
  <si>
    <t>062020  Településfejlesztési projektek és támoatások</t>
  </si>
  <si>
    <t>Termelői piac (településfejlesztési)</t>
  </si>
  <si>
    <t>Beruházás  Áfa (községgazd.vagyong.közműv.településfejl.)</t>
  </si>
  <si>
    <t>Egyéb tárgyi eszközök beszerzés (gyerekétkeztetés)</t>
  </si>
  <si>
    <t>Egyéb tárgyi eszközök beszerzés (strand)</t>
  </si>
  <si>
    <t>Település Arculati Kézikönyv</t>
  </si>
  <si>
    <t>1. melléklet a 19/2017.(XII.15.) önkormányzati rendelethez</t>
  </si>
  <si>
    <t>2. melléklet a 19/2017.(XII.15.) önkormányzati rendelethez</t>
  </si>
  <si>
    <t>3. melléklet a 19/2017.(XII.15.) önkormányzati rendelethez</t>
  </si>
  <si>
    <t>4. melléklet a 19/2017.(XII.15.) önkormányzati rendelethez</t>
  </si>
  <si>
    <t>5. melléklet a 19/2017.(XII.15.) önkormányzati rendelethez</t>
  </si>
  <si>
    <t>6. melléklet  a 19/2017.(XII.15.) önkormányzati rendelethez</t>
  </si>
  <si>
    <t>7.melléklet a 19/2017.(XII.15.) önkormányzati rendelethez</t>
  </si>
  <si>
    <t>8. melléklet a 19/2017.(XII.15.) önkormányzati rendelethez</t>
  </si>
  <si>
    <t>9. melléklet a 19/2017.(XII.15.)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</si>
</sst>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52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justify"/>
    </xf>
    <xf numFmtId="0" fontId="4" fillId="33" borderId="10" xfId="0" applyFont="1" applyFill="1" applyBorder="1" applyAlignment="1">
      <alignment horizontal="justify"/>
    </xf>
    <xf numFmtId="0" fontId="5" fillId="33" borderId="1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1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3" fontId="5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1" fillId="34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12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/>
    </xf>
    <xf numFmtId="3" fontId="1" fillId="0" borderId="11" xfId="54" applyNumberFormat="1" applyFont="1" applyBorder="1">
      <alignment/>
      <protection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/>
    </xf>
    <xf numFmtId="3" fontId="5" fillId="35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horizontal="left"/>
    </xf>
    <xf numFmtId="0" fontId="1" fillId="38" borderId="11" xfId="0" applyFont="1" applyFill="1" applyBorder="1" applyAlignment="1">
      <alignment/>
    </xf>
    <xf numFmtId="3" fontId="1" fillId="38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3" fontId="1" fillId="39" borderId="1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left"/>
    </xf>
    <xf numFmtId="3" fontId="3" fillId="39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3" fontId="50" fillId="0" borderId="0" xfId="0" applyNumberFormat="1" applyFont="1" applyFill="1" applyAlignment="1">
      <alignment/>
    </xf>
    <xf numFmtId="3" fontId="5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1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left"/>
    </xf>
    <xf numFmtId="3" fontId="5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1" fillId="38" borderId="18" xfId="0" applyFont="1" applyFill="1" applyBorder="1" applyAlignment="1">
      <alignment/>
    </xf>
    <xf numFmtId="3" fontId="11" fillId="38" borderId="18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4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9" xfId="54" applyFont="1" applyBorder="1" applyAlignment="1">
      <alignment horizontal="center" wrapText="1"/>
      <protection/>
    </xf>
    <xf numFmtId="0" fontId="3" fillId="0" borderId="23" xfId="54" applyFont="1" applyBorder="1" applyAlignment="1">
      <alignment horizontal="center" wrapText="1"/>
      <protection/>
    </xf>
    <xf numFmtId="0" fontId="3" fillId="0" borderId="24" xfId="54" applyFont="1" applyBorder="1" applyAlignment="1">
      <alignment horizontal="center" wrapText="1"/>
      <protection/>
    </xf>
    <xf numFmtId="0" fontId="1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4" fillId="0" borderId="19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wrapText="1"/>
    </xf>
    <xf numFmtId="0" fontId="3" fillId="0" borderId="11" xfId="54" applyFont="1" applyBorder="1" applyAlignment="1">
      <alignment horizontal="center" wrapText="1"/>
      <protection/>
    </xf>
    <xf numFmtId="0" fontId="1" fillId="0" borderId="0" xfId="0" applyFont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28125" style="1" customWidth="1"/>
    <col min="2" max="2" width="55.140625" style="1" customWidth="1"/>
    <col min="3" max="3" width="17.57421875" style="1" customWidth="1"/>
    <col min="4" max="4" width="14.57421875" style="1" customWidth="1"/>
    <col min="5" max="16384" width="9.140625" style="1" customWidth="1"/>
  </cols>
  <sheetData>
    <row r="1" spans="1:3" ht="15.75" customHeight="1">
      <c r="A1" s="173" t="s">
        <v>588</v>
      </c>
      <c r="B1" s="173"/>
      <c r="C1" s="173"/>
    </row>
    <row r="2" spans="1:3" ht="15.75" customHeight="1">
      <c r="A2" s="173" t="s">
        <v>562</v>
      </c>
      <c r="B2" s="173"/>
      <c r="C2" s="173"/>
    </row>
    <row r="3" spans="1:3" ht="15.75" customHeight="1">
      <c r="A3" s="2"/>
      <c r="B3" s="174"/>
      <c r="C3" s="174"/>
    </row>
    <row r="4" spans="1:3" ht="15.75" customHeight="1">
      <c r="A4" s="175" t="s">
        <v>0</v>
      </c>
      <c r="B4" s="175"/>
      <c r="C4" s="175"/>
    </row>
    <row r="5" spans="1:3" ht="15.75" customHeight="1">
      <c r="A5" s="175" t="s">
        <v>490</v>
      </c>
      <c r="B5" s="175"/>
      <c r="C5" s="175"/>
    </row>
    <row r="6" spans="1:3" ht="15.75" customHeight="1">
      <c r="A6" s="3"/>
      <c r="B6" s="3"/>
      <c r="C6" s="3"/>
    </row>
    <row r="7" spans="1:3" ht="15.75" customHeight="1">
      <c r="A7" s="4"/>
      <c r="B7" s="4"/>
      <c r="C7" s="4"/>
    </row>
    <row r="8" spans="1:4" ht="15.75" customHeight="1">
      <c r="A8" s="176" t="s">
        <v>1</v>
      </c>
      <c r="B8" s="176"/>
      <c r="C8" s="170" t="s">
        <v>2</v>
      </c>
      <c r="D8" s="170" t="s">
        <v>489</v>
      </c>
    </row>
    <row r="9" spans="1:4" ht="15.75" customHeight="1">
      <c r="A9" s="176"/>
      <c r="B9" s="176"/>
      <c r="C9" s="170"/>
      <c r="D9" s="170"/>
    </row>
    <row r="10" spans="1:4" ht="15.75" customHeight="1">
      <c r="A10" s="171" t="s">
        <v>3</v>
      </c>
      <c r="B10" s="171"/>
      <c r="C10" s="5">
        <f>SUM(C11:C14)</f>
        <v>335903392</v>
      </c>
      <c r="D10" s="5">
        <f>SUM(D11:D14)</f>
        <v>358198936</v>
      </c>
    </row>
    <row r="11" spans="1:4" ht="15.75" customHeight="1">
      <c r="A11" s="6" t="s">
        <v>4</v>
      </c>
      <c r="B11" s="7" t="s">
        <v>5</v>
      </c>
      <c r="C11" s="8">
        <v>124254392</v>
      </c>
      <c r="D11" s="8">
        <v>144834926</v>
      </c>
    </row>
    <row r="12" spans="1:4" ht="15.75" customHeight="1">
      <c r="A12" s="6" t="s">
        <v>6</v>
      </c>
      <c r="B12" s="7" t="s">
        <v>7</v>
      </c>
      <c r="C12" s="8">
        <v>106700000</v>
      </c>
      <c r="D12" s="8">
        <v>106700000</v>
      </c>
    </row>
    <row r="13" spans="1:4" ht="15.75" customHeight="1">
      <c r="A13" s="6" t="s">
        <v>8</v>
      </c>
      <c r="B13" s="7" t="s">
        <v>9</v>
      </c>
      <c r="C13" s="8">
        <v>104599000</v>
      </c>
      <c r="D13" s="8">
        <v>105545821</v>
      </c>
    </row>
    <row r="14" spans="1:4" ht="15.75" customHeight="1">
      <c r="A14" s="6" t="s">
        <v>10</v>
      </c>
      <c r="B14" s="7" t="s">
        <v>11</v>
      </c>
      <c r="C14" s="8">
        <v>350000</v>
      </c>
      <c r="D14" s="8">
        <v>1118189</v>
      </c>
    </row>
    <row r="15" spans="1:4" ht="15.75" customHeight="1">
      <c r="A15" s="6"/>
      <c r="B15" s="7"/>
      <c r="C15" s="8"/>
      <c r="D15" s="8"/>
    </row>
    <row r="16" spans="1:4" ht="15.75" customHeight="1">
      <c r="A16" s="9" t="s">
        <v>12</v>
      </c>
      <c r="B16" s="9"/>
      <c r="C16" s="10">
        <f>SUM(C17:C19)</f>
        <v>600000</v>
      </c>
      <c r="D16" s="10">
        <f>SUM(D17:D19)</f>
        <v>125070000</v>
      </c>
    </row>
    <row r="17" spans="1:4" ht="15.75" customHeight="1">
      <c r="A17" s="6" t="s">
        <v>13</v>
      </c>
      <c r="B17" s="6" t="s">
        <v>14</v>
      </c>
      <c r="C17" s="8">
        <v>0</v>
      </c>
      <c r="D17" s="8">
        <v>68470000</v>
      </c>
    </row>
    <row r="18" spans="1:4" ht="15.75" customHeight="1">
      <c r="A18" s="6" t="s">
        <v>15</v>
      </c>
      <c r="B18" s="7" t="s">
        <v>16</v>
      </c>
      <c r="C18" s="11">
        <v>600000</v>
      </c>
      <c r="D18" s="11">
        <v>600000</v>
      </c>
    </row>
    <row r="19" spans="1:4" ht="15.75" customHeight="1">
      <c r="A19" s="6" t="s">
        <v>17</v>
      </c>
      <c r="B19" s="7" t="s">
        <v>18</v>
      </c>
      <c r="C19" s="11">
        <v>0</v>
      </c>
      <c r="D19" s="11">
        <v>56000000</v>
      </c>
    </row>
    <row r="20" spans="1:4" ht="15.75" customHeight="1">
      <c r="A20" s="12"/>
      <c r="B20" s="7"/>
      <c r="C20" s="11"/>
      <c r="D20" s="11"/>
    </row>
    <row r="21" spans="1:4" ht="15.75" customHeight="1">
      <c r="A21" s="9" t="s">
        <v>19</v>
      </c>
      <c r="B21" s="13"/>
      <c r="C21" s="10">
        <f>SUM(C22)</f>
        <v>192810000</v>
      </c>
      <c r="D21" s="10">
        <f>SUM(D22)</f>
        <v>222810000</v>
      </c>
    </row>
    <row r="22" spans="1:4" ht="15.75" customHeight="1">
      <c r="A22" s="6" t="s">
        <v>20</v>
      </c>
      <c r="B22" s="7" t="s">
        <v>19</v>
      </c>
      <c r="C22" s="11">
        <v>192810000</v>
      </c>
      <c r="D22" s="11">
        <v>222810000</v>
      </c>
    </row>
    <row r="23" spans="1:4" ht="15.75" customHeight="1">
      <c r="A23" s="6"/>
      <c r="B23" s="7"/>
      <c r="C23" s="11"/>
      <c r="D23" s="11"/>
    </row>
    <row r="24" spans="1:4" ht="15.75" customHeight="1">
      <c r="A24" s="9" t="s">
        <v>21</v>
      </c>
      <c r="B24" s="9"/>
      <c r="C24" s="10">
        <f>SUM(C10+C16+C21)</f>
        <v>529313392</v>
      </c>
      <c r="D24" s="10">
        <f>SUM(D10+D16+D21)</f>
        <v>706078936</v>
      </c>
    </row>
    <row r="25" spans="1:4" ht="15.75" customHeight="1">
      <c r="A25" s="14"/>
      <c r="B25" s="14"/>
      <c r="C25" s="15"/>
      <c r="D25" s="15"/>
    </row>
    <row r="26" spans="1:4" ht="15.75" customHeight="1">
      <c r="A26" s="172" t="s">
        <v>22</v>
      </c>
      <c r="B26" s="172"/>
      <c r="C26" s="10">
        <f>SUM(C27:C31)</f>
        <v>404049801</v>
      </c>
      <c r="D26" s="10">
        <f>SUM(D27:D31)</f>
        <v>432064505</v>
      </c>
    </row>
    <row r="27" spans="1:4" ht="15.75" customHeight="1">
      <c r="A27" s="6" t="s">
        <v>23</v>
      </c>
      <c r="B27" s="17" t="s">
        <v>24</v>
      </c>
      <c r="C27" s="8">
        <v>82604019</v>
      </c>
      <c r="D27" s="8">
        <v>83649429</v>
      </c>
    </row>
    <row r="28" spans="1:4" ht="15.75" customHeight="1">
      <c r="A28" s="6" t="s">
        <v>25</v>
      </c>
      <c r="B28" s="6" t="s">
        <v>26</v>
      </c>
      <c r="C28" s="8">
        <v>17730560</v>
      </c>
      <c r="D28" s="8">
        <v>17933560</v>
      </c>
    </row>
    <row r="29" spans="1:4" ht="15.75" customHeight="1">
      <c r="A29" s="6" t="s">
        <v>27</v>
      </c>
      <c r="B29" s="7" t="s">
        <v>28</v>
      </c>
      <c r="C29" s="8">
        <v>159864627</v>
      </c>
      <c r="D29" s="8">
        <v>163595580</v>
      </c>
    </row>
    <row r="30" spans="1:4" ht="15.75" customHeight="1">
      <c r="A30" s="6" t="s">
        <v>29</v>
      </c>
      <c r="B30" s="17" t="s">
        <v>30</v>
      </c>
      <c r="C30" s="8">
        <v>7888250</v>
      </c>
      <c r="D30" s="8">
        <v>6686000</v>
      </c>
    </row>
    <row r="31" spans="1:4" ht="15.75" customHeight="1">
      <c r="A31" s="6" t="s">
        <v>31</v>
      </c>
      <c r="B31" s="17" t="s">
        <v>32</v>
      </c>
      <c r="C31" s="8">
        <v>135962345</v>
      </c>
      <c r="D31" s="8">
        <v>160199936</v>
      </c>
    </row>
    <row r="32" spans="1:4" ht="15.75" customHeight="1">
      <c r="A32" s="6"/>
      <c r="B32" s="17"/>
      <c r="C32" s="8"/>
      <c r="D32" s="8"/>
    </row>
    <row r="33" spans="1:4" ht="15.75" customHeight="1">
      <c r="A33" s="16" t="s">
        <v>33</v>
      </c>
      <c r="B33" s="18"/>
      <c r="C33" s="10">
        <f>SUM(C34:C36)</f>
        <v>117198000</v>
      </c>
      <c r="D33" s="10">
        <f>SUM(D34:D36)</f>
        <v>265948840</v>
      </c>
    </row>
    <row r="34" spans="1:4" ht="15.75" customHeight="1">
      <c r="A34" s="7" t="s">
        <v>34</v>
      </c>
      <c r="B34" s="17" t="s">
        <v>35</v>
      </c>
      <c r="C34" s="11">
        <v>65893000</v>
      </c>
      <c r="D34" s="11">
        <v>189434600</v>
      </c>
    </row>
    <row r="35" spans="1:4" ht="15.75" customHeight="1">
      <c r="A35" s="7" t="s">
        <v>36</v>
      </c>
      <c r="B35" s="17" t="s">
        <v>37</v>
      </c>
      <c r="C35" s="11">
        <v>46800000</v>
      </c>
      <c r="D35" s="11">
        <v>72009240</v>
      </c>
    </row>
    <row r="36" spans="1:4" ht="15.75" customHeight="1">
      <c r="A36" s="6" t="s">
        <v>38</v>
      </c>
      <c r="B36" s="6" t="s">
        <v>39</v>
      </c>
      <c r="C36" s="11">
        <v>4505000</v>
      </c>
      <c r="D36" s="11">
        <v>4505000</v>
      </c>
    </row>
    <row r="37" spans="1:4" ht="15.75" customHeight="1">
      <c r="A37" s="6"/>
      <c r="B37" s="6"/>
      <c r="C37" s="11"/>
      <c r="D37" s="11"/>
    </row>
    <row r="38" spans="1:4" ht="15.75" customHeight="1">
      <c r="A38" s="9" t="s">
        <v>40</v>
      </c>
      <c r="B38" s="19"/>
      <c r="C38" s="10">
        <f>SUM(C39)</f>
        <v>8065591</v>
      </c>
      <c r="D38" s="10">
        <f>SUM(D39)</f>
        <v>8065591</v>
      </c>
    </row>
    <row r="39" spans="1:4" ht="15.75" customHeight="1">
      <c r="A39" s="6" t="s">
        <v>41</v>
      </c>
      <c r="B39" s="6" t="s">
        <v>40</v>
      </c>
      <c r="C39" s="11">
        <v>8065591</v>
      </c>
      <c r="D39" s="11">
        <v>8065591</v>
      </c>
    </row>
    <row r="40" spans="1:4" ht="15.75" customHeight="1">
      <c r="A40" s="6"/>
      <c r="B40" s="6"/>
      <c r="C40" s="11"/>
      <c r="D40" s="11"/>
    </row>
    <row r="41" spans="1:4" ht="15.75" customHeight="1">
      <c r="A41" s="9" t="s">
        <v>42</v>
      </c>
      <c r="B41" s="9"/>
      <c r="C41" s="10">
        <f>SUM(C33,C26,C38)</f>
        <v>529313392</v>
      </c>
      <c r="D41" s="10">
        <f>SUM(D33,D26,D38)</f>
        <v>706078936</v>
      </c>
    </row>
  </sheetData>
  <sheetProtection selectLockedCells="1" selectUnlockedCells="1"/>
  <mergeCells count="10">
    <mergeCell ref="D8:D9"/>
    <mergeCell ref="A10:B10"/>
    <mergeCell ref="A26:B26"/>
    <mergeCell ref="A1:C1"/>
    <mergeCell ref="B3:C3"/>
    <mergeCell ref="A4:C4"/>
    <mergeCell ref="A5:C5"/>
    <mergeCell ref="A8:B9"/>
    <mergeCell ref="C8:C9"/>
    <mergeCell ref="A2:C2"/>
  </mergeCells>
  <printOptions headings="1"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28125" style="0" customWidth="1"/>
    <col min="4" max="4" width="4.00390625" style="0" customWidth="1"/>
    <col min="5" max="5" width="49.00390625" style="0" customWidth="1"/>
    <col min="6" max="6" width="12.57421875" style="0" customWidth="1"/>
    <col min="7" max="7" width="13.421875" style="0" customWidth="1"/>
    <col min="8" max="8" width="9.7109375" style="159" bestFit="1" customWidth="1"/>
  </cols>
  <sheetData>
    <row r="1" spans="1:6" ht="15.75">
      <c r="A1" s="178" t="s">
        <v>589</v>
      </c>
      <c r="B1" s="178"/>
      <c r="C1" s="178"/>
      <c r="D1" s="178"/>
      <c r="E1" s="178"/>
      <c r="F1" s="178"/>
    </row>
    <row r="2" spans="1:6" ht="15.75">
      <c r="A2" s="178" t="s">
        <v>563</v>
      </c>
      <c r="B2" s="178"/>
      <c r="C2" s="178"/>
      <c r="D2" s="178"/>
      <c r="E2" s="178"/>
      <c r="F2" s="178"/>
    </row>
    <row r="3" spans="1:6" ht="15.75">
      <c r="A3" s="20"/>
      <c r="B3" s="20"/>
      <c r="C3" s="20"/>
      <c r="D3" s="20"/>
      <c r="E3" s="127"/>
      <c r="F3" s="127"/>
    </row>
    <row r="4" spans="1:6" ht="15" customHeight="1">
      <c r="A4" s="179" t="s">
        <v>0</v>
      </c>
      <c r="B4" s="179"/>
      <c r="C4" s="179"/>
      <c r="D4" s="179"/>
      <c r="E4" s="179"/>
      <c r="F4" s="179"/>
    </row>
    <row r="5" spans="1:6" ht="15" customHeight="1">
      <c r="A5" s="179" t="s">
        <v>548</v>
      </c>
      <c r="B5" s="179"/>
      <c r="C5" s="179"/>
      <c r="D5" s="179"/>
      <c r="E5" s="179"/>
      <c r="F5" s="179"/>
    </row>
    <row r="6" spans="1:6" ht="15" customHeight="1">
      <c r="A6" s="179" t="s">
        <v>43</v>
      </c>
      <c r="B6" s="179"/>
      <c r="C6" s="179"/>
      <c r="D6" s="179"/>
      <c r="E6" s="179"/>
      <c r="F6" s="179"/>
    </row>
    <row r="7" spans="1:6" ht="15" customHeight="1">
      <c r="A7" s="21"/>
      <c r="B7" s="21"/>
      <c r="C7" s="21"/>
      <c r="D7" s="21"/>
      <c r="E7" s="21"/>
      <c r="F7" s="21"/>
    </row>
    <row r="8" spans="1:6" ht="15.75">
      <c r="A8" s="22"/>
      <c r="B8" s="22"/>
      <c r="C8" s="22"/>
      <c r="D8" s="22"/>
      <c r="E8" s="23"/>
      <c r="F8" s="23"/>
    </row>
    <row r="9" spans="1:7" ht="15.75" customHeight="1">
      <c r="A9" s="180" t="s">
        <v>44</v>
      </c>
      <c r="B9" s="180"/>
      <c r="C9" s="180"/>
      <c r="D9" s="180"/>
      <c r="E9" s="180"/>
      <c r="F9" s="177" t="s">
        <v>2</v>
      </c>
      <c r="G9" s="177" t="s">
        <v>489</v>
      </c>
    </row>
    <row r="10" spans="1:7" ht="12.75" customHeight="1">
      <c r="A10" s="180"/>
      <c r="B10" s="180"/>
      <c r="C10" s="180"/>
      <c r="D10" s="180"/>
      <c r="E10" s="180"/>
      <c r="F10" s="177"/>
      <c r="G10" s="177"/>
    </row>
    <row r="11" spans="1:7" ht="15.75">
      <c r="A11" s="9" t="s">
        <v>45</v>
      </c>
      <c r="B11" s="24"/>
      <c r="C11" s="24"/>
      <c r="D11" s="24"/>
      <c r="E11" s="24"/>
      <c r="F11" s="25">
        <f>F12+F23+F26+F16</f>
        <v>1841000</v>
      </c>
      <c r="G11" s="25">
        <f>G12+G23+G26+G16</f>
        <v>2288879</v>
      </c>
    </row>
    <row r="12" spans="1:7" ht="15.75">
      <c r="A12" s="26" t="s">
        <v>4</v>
      </c>
      <c r="B12" s="26"/>
      <c r="C12" s="26" t="s">
        <v>5</v>
      </c>
      <c r="D12" s="26"/>
      <c r="E12" s="27"/>
      <c r="F12" s="28">
        <f>SUM(F13)</f>
        <v>0</v>
      </c>
      <c r="G12" s="28">
        <f>SUM(G13)</f>
        <v>186000</v>
      </c>
    </row>
    <row r="13" spans="1:7" ht="15.75">
      <c r="A13" s="27"/>
      <c r="B13" s="27" t="s">
        <v>46</v>
      </c>
      <c r="C13" s="27"/>
      <c r="D13" s="27" t="s">
        <v>47</v>
      </c>
      <c r="E13" s="27"/>
      <c r="F13" s="29">
        <f>F14</f>
        <v>0</v>
      </c>
      <c r="G13" s="29">
        <f>G14</f>
        <v>186000</v>
      </c>
    </row>
    <row r="14" spans="1:7" ht="15.75">
      <c r="A14" s="30"/>
      <c r="B14" s="31"/>
      <c r="C14" s="32" t="s">
        <v>362</v>
      </c>
      <c r="D14" s="31"/>
      <c r="E14" s="32" t="s">
        <v>363</v>
      </c>
      <c r="F14" s="29">
        <v>0</v>
      </c>
      <c r="G14" s="29">
        <v>186000</v>
      </c>
    </row>
    <row r="15" spans="1:7" ht="15.75">
      <c r="A15" s="30"/>
      <c r="B15" s="31"/>
      <c r="C15" s="31"/>
      <c r="D15" s="31"/>
      <c r="E15" s="32"/>
      <c r="F15" s="29"/>
      <c r="G15" s="29"/>
    </row>
    <row r="16" spans="1:7" ht="15.75">
      <c r="A16" s="26" t="s">
        <v>8</v>
      </c>
      <c r="B16" s="26"/>
      <c r="C16" s="26" t="s">
        <v>9</v>
      </c>
      <c r="D16" s="26"/>
      <c r="E16" s="26"/>
      <c r="F16" s="29">
        <f>SUM(F17:F21)</f>
        <v>891000</v>
      </c>
      <c r="G16" s="29">
        <f>SUM(G17:G21)</f>
        <v>891000</v>
      </c>
    </row>
    <row r="17" spans="1:7" ht="15.75">
      <c r="A17" s="27"/>
      <c r="B17" s="27"/>
      <c r="C17" s="27" t="s">
        <v>48</v>
      </c>
      <c r="D17" s="27" t="s">
        <v>49</v>
      </c>
      <c r="E17" s="27"/>
      <c r="F17" s="29">
        <v>300000</v>
      </c>
      <c r="G17" s="29">
        <v>300000</v>
      </c>
    </row>
    <row r="18" spans="1:7" ht="15.75">
      <c r="A18" s="27"/>
      <c r="B18" s="27"/>
      <c r="C18" s="27" t="s">
        <v>50</v>
      </c>
      <c r="D18" s="27" t="s">
        <v>51</v>
      </c>
      <c r="E18" s="27"/>
      <c r="F18" s="29">
        <v>200000</v>
      </c>
      <c r="G18" s="29">
        <v>200000</v>
      </c>
    </row>
    <row r="19" spans="1:7" ht="15.75">
      <c r="A19" s="27"/>
      <c r="B19" s="27"/>
      <c r="C19" s="27" t="s">
        <v>52</v>
      </c>
      <c r="D19" s="27" t="s">
        <v>53</v>
      </c>
      <c r="E19" s="27"/>
      <c r="F19" s="29">
        <v>81000</v>
      </c>
      <c r="G19" s="29">
        <v>81000</v>
      </c>
    </row>
    <row r="20" spans="1:7" ht="15.75">
      <c r="A20" s="27"/>
      <c r="B20" s="27"/>
      <c r="C20" s="27" t="s">
        <v>54</v>
      </c>
      <c r="D20" s="27" t="s">
        <v>55</v>
      </c>
      <c r="E20" s="27"/>
      <c r="F20" s="29">
        <v>300000</v>
      </c>
      <c r="G20" s="29">
        <v>300000</v>
      </c>
    </row>
    <row r="21" spans="1:7" ht="15.75">
      <c r="A21" s="27"/>
      <c r="B21" s="27"/>
      <c r="C21" s="27" t="s">
        <v>364</v>
      </c>
      <c r="D21" s="27" t="s">
        <v>365</v>
      </c>
      <c r="E21" s="27"/>
      <c r="F21" s="29">
        <v>10000</v>
      </c>
      <c r="G21" s="29">
        <v>10000</v>
      </c>
    </row>
    <row r="22" spans="1:7" ht="15.75">
      <c r="A22" s="30"/>
      <c r="B22" s="31"/>
      <c r="C22" s="32"/>
      <c r="D22" s="32"/>
      <c r="E22" s="32"/>
      <c r="F22" s="29"/>
      <c r="G22" s="29"/>
    </row>
    <row r="23" spans="1:7" ht="15.75">
      <c r="A23" s="26" t="s">
        <v>15</v>
      </c>
      <c r="B23" s="26"/>
      <c r="C23" s="26" t="s">
        <v>16</v>
      </c>
      <c r="D23" s="26"/>
      <c r="E23" s="26"/>
      <c r="F23" s="28">
        <f>SUM(F24)</f>
        <v>600000</v>
      </c>
      <c r="G23" s="28">
        <f>SUM(G24)</f>
        <v>600000</v>
      </c>
    </row>
    <row r="24" spans="1:7" ht="15.75">
      <c r="A24" s="27"/>
      <c r="B24" s="27" t="s">
        <v>56</v>
      </c>
      <c r="C24" s="27"/>
      <c r="D24" s="27" t="s">
        <v>57</v>
      </c>
      <c r="E24" s="27"/>
      <c r="F24" s="29">
        <v>600000</v>
      </c>
      <c r="G24" s="29">
        <v>600000</v>
      </c>
    </row>
    <row r="25" spans="1:7" ht="15.75">
      <c r="A25" s="27"/>
      <c r="B25" s="27"/>
      <c r="C25" s="27"/>
      <c r="D25" s="27"/>
      <c r="E25" s="27"/>
      <c r="F25" s="29"/>
      <c r="G25" s="29"/>
    </row>
    <row r="26" spans="1:7" ht="15.75">
      <c r="A26" s="26" t="s">
        <v>10</v>
      </c>
      <c r="B26" s="26"/>
      <c r="C26" s="26" t="s">
        <v>11</v>
      </c>
      <c r="D26" s="26"/>
      <c r="E26" s="26"/>
      <c r="F26" s="28">
        <f>SUM(F27)</f>
        <v>350000</v>
      </c>
      <c r="G26" s="28">
        <f>G27+G28</f>
        <v>611879</v>
      </c>
    </row>
    <row r="27" spans="1:7" ht="15.75">
      <c r="A27" s="27"/>
      <c r="B27" s="27" t="s">
        <v>523</v>
      </c>
      <c r="C27" s="27"/>
      <c r="D27" s="27" t="s">
        <v>59</v>
      </c>
      <c r="E27" s="27"/>
      <c r="F27" s="29">
        <v>350000</v>
      </c>
      <c r="G27" s="29">
        <v>350000</v>
      </c>
    </row>
    <row r="28" spans="1:7" ht="15.75">
      <c r="A28" s="27"/>
      <c r="B28" s="27" t="s">
        <v>375</v>
      </c>
      <c r="C28" s="27"/>
      <c r="D28" s="27" t="s">
        <v>524</v>
      </c>
      <c r="E28" s="27"/>
      <c r="F28" s="29"/>
      <c r="G28" s="29">
        <v>261879</v>
      </c>
    </row>
    <row r="29" spans="1:7" ht="15.75">
      <c r="A29" s="27"/>
      <c r="B29" s="27"/>
      <c r="C29" s="27"/>
      <c r="D29" s="27"/>
      <c r="E29" s="27"/>
      <c r="F29" s="29"/>
      <c r="G29" s="29"/>
    </row>
    <row r="30" spans="1:7" ht="15.75" customHeight="1">
      <c r="A30" s="33" t="s">
        <v>409</v>
      </c>
      <c r="B30" s="33"/>
      <c r="C30" s="33"/>
      <c r="D30" s="33"/>
      <c r="E30" s="33"/>
      <c r="F30" s="34">
        <f>SUM(F31)</f>
        <v>500000</v>
      </c>
      <c r="G30" s="34">
        <f>SUM(G31)</f>
        <v>0</v>
      </c>
    </row>
    <row r="31" spans="1:7" ht="15.75" customHeight="1">
      <c r="A31" s="26" t="s">
        <v>6</v>
      </c>
      <c r="B31" s="26"/>
      <c r="C31" s="26" t="s">
        <v>7</v>
      </c>
      <c r="D31" s="26"/>
      <c r="E31" s="26"/>
      <c r="F31" s="35">
        <f>F32</f>
        <v>500000</v>
      </c>
      <c r="G31" s="35">
        <f>G32</f>
        <v>0</v>
      </c>
    </row>
    <row r="32" spans="1:7" ht="15.75" customHeight="1">
      <c r="A32" s="27"/>
      <c r="B32" s="26" t="s">
        <v>447</v>
      </c>
      <c r="C32" s="26"/>
      <c r="D32" s="26" t="s">
        <v>461</v>
      </c>
      <c r="E32" s="26"/>
      <c r="F32" s="35">
        <f>F33</f>
        <v>500000</v>
      </c>
      <c r="G32" s="35">
        <f>G33</f>
        <v>0</v>
      </c>
    </row>
    <row r="33" spans="1:7" ht="15.75" customHeight="1">
      <c r="A33" s="27"/>
      <c r="B33" s="27"/>
      <c r="C33" s="27" t="s">
        <v>361</v>
      </c>
      <c r="D33" s="27"/>
      <c r="E33" s="27" t="s">
        <v>76</v>
      </c>
      <c r="F33" s="37">
        <v>500000</v>
      </c>
      <c r="G33" s="37"/>
    </row>
    <row r="34" spans="1:7" ht="15.75" customHeight="1">
      <c r="A34" s="27"/>
      <c r="B34" s="27"/>
      <c r="C34" s="27"/>
      <c r="D34" s="27"/>
      <c r="E34" s="27"/>
      <c r="F34" s="37"/>
      <c r="G34" s="37"/>
    </row>
    <row r="35" spans="1:7" ht="15.75" customHeight="1">
      <c r="A35" s="33" t="s">
        <v>359</v>
      </c>
      <c r="B35" s="33"/>
      <c r="C35" s="33"/>
      <c r="D35" s="33"/>
      <c r="E35" s="33"/>
      <c r="F35" s="34">
        <f aca="true" t="shared" si="0" ref="F35:G37">F36</f>
        <v>200000</v>
      </c>
      <c r="G35" s="34">
        <f t="shared" si="0"/>
        <v>0</v>
      </c>
    </row>
    <row r="36" spans="1:7" ht="15.75" customHeight="1">
      <c r="A36" s="26" t="s">
        <v>6</v>
      </c>
      <c r="B36" s="26"/>
      <c r="C36" s="26" t="s">
        <v>7</v>
      </c>
      <c r="D36" s="26"/>
      <c r="E36" s="26"/>
      <c r="F36" s="35">
        <f t="shared" si="0"/>
        <v>200000</v>
      </c>
      <c r="G36" s="35">
        <f t="shared" si="0"/>
        <v>0</v>
      </c>
    </row>
    <row r="37" spans="1:7" ht="15.75" customHeight="1">
      <c r="A37" s="26"/>
      <c r="B37" s="27"/>
      <c r="C37" s="27" t="s">
        <v>72</v>
      </c>
      <c r="D37" s="27" t="s">
        <v>73</v>
      </c>
      <c r="E37" s="27"/>
      <c r="F37" s="37">
        <f t="shared" si="0"/>
        <v>200000</v>
      </c>
      <c r="G37" s="37">
        <f t="shared" si="0"/>
        <v>0</v>
      </c>
    </row>
    <row r="38" spans="1:7" ht="15.75" customHeight="1">
      <c r="A38" s="27"/>
      <c r="B38" s="27"/>
      <c r="C38" s="27"/>
      <c r="D38" s="27"/>
      <c r="E38" s="27" t="s">
        <v>75</v>
      </c>
      <c r="F38" s="36">
        <v>200000</v>
      </c>
      <c r="G38" s="36"/>
    </row>
    <row r="39" spans="1:7" ht="15.75" customHeight="1">
      <c r="A39" s="27"/>
      <c r="B39" s="27"/>
      <c r="C39" s="27"/>
      <c r="D39" s="27"/>
      <c r="E39" s="27"/>
      <c r="F39" s="37"/>
      <c r="G39" s="37"/>
    </row>
    <row r="40" spans="1:7" ht="15.75" customHeight="1">
      <c r="A40" s="33" t="s">
        <v>360</v>
      </c>
      <c r="B40" s="33"/>
      <c r="C40" s="33"/>
      <c r="D40" s="33"/>
      <c r="E40" s="33"/>
      <c r="F40" s="34">
        <f>SUM(F41)</f>
        <v>106000000</v>
      </c>
      <c r="G40" s="34">
        <f>SUM(G41)</f>
        <v>106700000</v>
      </c>
    </row>
    <row r="41" spans="1:7" ht="15.75" customHeight="1">
      <c r="A41" s="26" t="s">
        <v>6</v>
      </c>
      <c r="B41" s="26"/>
      <c r="C41" s="26" t="s">
        <v>7</v>
      </c>
      <c r="D41" s="26"/>
      <c r="E41" s="26"/>
      <c r="F41" s="35">
        <f>F42+F45</f>
        <v>106000000</v>
      </c>
      <c r="G41" s="35">
        <f>G42+G45+G52</f>
        <v>106700000</v>
      </c>
    </row>
    <row r="42" spans="1:7" ht="15.75" customHeight="1">
      <c r="A42" s="27"/>
      <c r="B42" s="26" t="s">
        <v>60</v>
      </c>
      <c r="C42" s="26"/>
      <c r="D42" s="26" t="s">
        <v>61</v>
      </c>
      <c r="E42" s="26"/>
      <c r="F42" s="35">
        <f>SUM(F43:F44)</f>
        <v>59000000</v>
      </c>
      <c r="G42" s="35">
        <f>SUM(G43:G44)</f>
        <v>59000000</v>
      </c>
    </row>
    <row r="43" spans="1:7" ht="15.75" customHeight="1">
      <c r="A43" s="27"/>
      <c r="B43" s="27"/>
      <c r="C43" s="27" t="s">
        <v>448</v>
      </c>
      <c r="D43" s="27"/>
      <c r="E43" s="27" t="s">
        <v>62</v>
      </c>
      <c r="F43" s="36">
        <v>48000000</v>
      </c>
      <c r="G43" s="36">
        <v>48000000</v>
      </c>
    </row>
    <row r="44" spans="1:7" ht="15.75" customHeight="1">
      <c r="A44" s="26"/>
      <c r="B44" s="26"/>
      <c r="C44" s="27" t="s">
        <v>449</v>
      </c>
      <c r="D44" s="26"/>
      <c r="E44" s="27" t="s">
        <v>63</v>
      </c>
      <c r="F44" s="37">
        <v>11000000</v>
      </c>
      <c r="G44" s="37">
        <v>11000000</v>
      </c>
    </row>
    <row r="45" spans="1:7" ht="15.75" customHeight="1">
      <c r="A45" s="26"/>
      <c r="B45" s="26" t="s">
        <v>64</v>
      </c>
      <c r="C45" s="26"/>
      <c r="D45" s="26" t="s">
        <v>65</v>
      </c>
      <c r="E45" s="26"/>
      <c r="F45" s="35">
        <f>F46+F48+F50</f>
        <v>47000000</v>
      </c>
      <c r="G45" s="35">
        <f>G46+G48+G50</f>
        <v>47000000</v>
      </c>
    </row>
    <row r="46" spans="1:7" ht="15.75" customHeight="1">
      <c r="A46" s="26"/>
      <c r="B46" s="27"/>
      <c r="C46" s="27" t="s">
        <v>66</v>
      </c>
      <c r="D46" s="27" t="s">
        <v>67</v>
      </c>
      <c r="E46" s="27"/>
      <c r="F46" s="37">
        <f>SUM(F47)</f>
        <v>23000000</v>
      </c>
      <c r="G46" s="37">
        <f>SUM(G47)</f>
        <v>23000000</v>
      </c>
    </row>
    <row r="47" spans="1:7" ht="15.75" customHeight="1">
      <c r="A47" s="26"/>
      <c r="B47" s="27"/>
      <c r="C47" s="27"/>
      <c r="D47" s="27"/>
      <c r="E47" s="27" t="s">
        <v>68</v>
      </c>
      <c r="F47" s="36">
        <v>23000000</v>
      </c>
      <c r="G47" s="36">
        <v>23000000</v>
      </c>
    </row>
    <row r="48" spans="1:7" ht="15.75" customHeight="1">
      <c r="A48" s="26"/>
      <c r="B48" s="27"/>
      <c r="C48" s="27" t="s">
        <v>69</v>
      </c>
      <c r="D48" s="27" t="s">
        <v>70</v>
      </c>
      <c r="E48" s="27"/>
      <c r="F48" s="37">
        <f>SUM(F49)</f>
        <v>3000000</v>
      </c>
      <c r="G48" s="37">
        <f>SUM(G49)</f>
        <v>3000000</v>
      </c>
    </row>
    <row r="49" spans="1:7" ht="15.75" customHeight="1">
      <c r="A49" s="26"/>
      <c r="B49" s="27"/>
      <c r="C49" s="27"/>
      <c r="D49" s="27"/>
      <c r="E49" s="27" t="s">
        <v>71</v>
      </c>
      <c r="F49" s="37">
        <v>3000000</v>
      </c>
      <c r="G49" s="37">
        <v>3000000</v>
      </c>
    </row>
    <row r="50" spans="1:7" ht="15.75" customHeight="1">
      <c r="A50" s="26"/>
      <c r="B50" s="27"/>
      <c r="C50" s="27" t="s">
        <v>72</v>
      </c>
      <c r="D50" s="27" t="s">
        <v>73</v>
      </c>
      <c r="E50" s="27"/>
      <c r="F50" s="37">
        <f>SUM(F51:F51)</f>
        <v>21000000</v>
      </c>
      <c r="G50" s="37">
        <f>SUM(G51:G51)</f>
        <v>21000000</v>
      </c>
    </row>
    <row r="51" spans="1:7" ht="15.75" customHeight="1">
      <c r="A51" s="26"/>
      <c r="B51" s="27"/>
      <c r="C51" s="27"/>
      <c r="D51" s="27"/>
      <c r="E51" s="27" t="s">
        <v>74</v>
      </c>
      <c r="F51" s="37">
        <v>21000000</v>
      </c>
      <c r="G51" s="37">
        <v>21000000</v>
      </c>
    </row>
    <row r="52" spans="1:7" ht="15.75" customHeight="1">
      <c r="A52" s="26"/>
      <c r="B52" s="26" t="s">
        <v>447</v>
      </c>
      <c r="C52" s="27"/>
      <c r="D52" s="26" t="s">
        <v>461</v>
      </c>
      <c r="E52" s="26"/>
      <c r="F52" s="35"/>
      <c r="G52" s="35">
        <f>G53+G54</f>
        <v>700000</v>
      </c>
    </row>
    <row r="53" spans="1:7" ht="15.75" customHeight="1">
      <c r="A53" s="26"/>
      <c r="B53" s="27"/>
      <c r="C53" s="27" t="s">
        <v>525</v>
      </c>
      <c r="D53" s="27"/>
      <c r="E53" s="27" t="s">
        <v>461</v>
      </c>
      <c r="F53" s="37"/>
      <c r="G53" s="37">
        <v>200000</v>
      </c>
    </row>
    <row r="54" spans="1:7" ht="15.75" customHeight="1">
      <c r="A54" s="26"/>
      <c r="B54" s="27"/>
      <c r="C54" s="27" t="s">
        <v>361</v>
      </c>
      <c r="D54" s="27"/>
      <c r="E54" s="27" t="s">
        <v>526</v>
      </c>
      <c r="F54" s="37"/>
      <c r="G54" s="37">
        <v>500000</v>
      </c>
    </row>
    <row r="55" spans="1:7" ht="15.75" customHeight="1">
      <c r="A55" s="26"/>
      <c r="B55" s="27"/>
      <c r="C55" s="27"/>
      <c r="D55" s="27"/>
      <c r="E55" s="27"/>
      <c r="F55" s="37"/>
      <c r="G55" s="37"/>
    </row>
    <row r="56" spans="1:7" ht="15.75" customHeight="1">
      <c r="A56" s="33" t="s">
        <v>527</v>
      </c>
      <c r="B56" s="33"/>
      <c r="C56" s="33"/>
      <c r="D56" s="33"/>
      <c r="E56" s="33"/>
      <c r="F56" s="34"/>
      <c r="G56" s="34">
        <f>SUM(G57)</f>
        <v>30000000</v>
      </c>
    </row>
    <row r="57" spans="1:7" ht="15.75" customHeight="1">
      <c r="A57" s="26" t="s">
        <v>20</v>
      </c>
      <c r="B57" s="26"/>
      <c r="C57" s="26" t="s">
        <v>19</v>
      </c>
      <c r="D57" s="26"/>
      <c r="E57" s="26"/>
      <c r="F57" s="35"/>
      <c r="G57" s="35">
        <v>30000000</v>
      </c>
    </row>
    <row r="58" spans="1:7" ht="15.75" customHeight="1">
      <c r="A58" s="26"/>
      <c r="B58" s="26"/>
      <c r="C58" s="27" t="s">
        <v>105</v>
      </c>
      <c r="D58" s="26"/>
      <c r="E58" s="27" t="s">
        <v>528</v>
      </c>
      <c r="F58" s="37"/>
      <c r="G58" s="37">
        <v>30000000</v>
      </c>
    </row>
    <row r="59" spans="1:7" ht="15.75" customHeight="1">
      <c r="A59" s="26"/>
      <c r="B59" s="27"/>
      <c r="C59" s="27"/>
      <c r="D59" s="27"/>
      <c r="E59" s="27"/>
      <c r="F59" s="37"/>
      <c r="G59" s="37"/>
    </row>
    <row r="60" spans="1:7" ht="15.75" customHeight="1">
      <c r="A60" s="9" t="s">
        <v>366</v>
      </c>
      <c r="B60" s="16"/>
      <c r="C60" s="16"/>
      <c r="D60" s="16"/>
      <c r="E60" s="38"/>
      <c r="F60" s="34">
        <f>SUM(F61)</f>
        <v>127000</v>
      </c>
      <c r="G60" s="34">
        <f>SUM(G61)</f>
        <v>127000</v>
      </c>
    </row>
    <row r="61" spans="1:7" ht="15.75" customHeight="1">
      <c r="A61" s="26" t="s">
        <v>8</v>
      </c>
      <c r="B61" s="26"/>
      <c r="C61" s="26" t="s">
        <v>9</v>
      </c>
      <c r="D61" s="26"/>
      <c r="E61" s="26"/>
      <c r="F61" s="37">
        <f>F62+F63</f>
        <v>127000</v>
      </c>
      <c r="G61" s="37">
        <f>G62+G63</f>
        <v>127000</v>
      </c>
    </row>
    <row r="62" spans="1:7" ht="15.75" customHeight="1">
      <c r="A62" s="26"/>
      <c r="B62" s="27"/>
      <c r="C62" s="27" t="s">
        <v>48</v>
      </c>
      <c r="D62" s="27"/>
      <c r="E62" s="27" t="s">
        <v>82</v>
      </c>
      <c r="F62" s="37">
        <v>100000</v>
      </c>
      <c r="G62" s="37">
        <v>100000</v>
      </c>
    </row>
    <row r="63" spans="1:7" ht="15.75" customHeight="1">
      <c r="A63" s="26"/>
      <c r="B63" s="27"/>
      <c r="C63" s="27" t="s">
        <v>52</v>
      </c>
      <c r="D63" s="27"/>
      <c r="E63" s="27" t="s">
        <v>53</v>
      </c>
      <c r="F63" s="37">
        <v>27000</v>
      </c>
      <c r="G63" s="37">
        <v>27000</v>
      </c>
    </row>
    <row r="64" spans="1:7" ht="15.75" customHeight="1">
      <c r="A64" s="27"/>
      <c r="B64" s="27"/>
      <c r="C64" s="27"/>
      <c r="D64" s="27"/>
      <c r="E64" s="27"/>
      <c r="F64" s="37"/>
      <c r="G64" s="37"/>
    </row>
    <row r="65" spans="1:7" ht="15.75" customHeight="1">
      <c r="A65" s="9" t="s">
        <v>79</v>
      </c>
      <c r="B65" s="16"/>
      <c r="C65" s="16"/>
      <c r="D65" s="16"/>
      <c r="E65" s="38"/>
      <c r="F65" s="34">
        <f>SUM(F66)</f>
        <v>76229000</v>
      </c>
      <c r="G65" s="34">
        <f>SUM(G66)</f>
        <v>76597661</v>
      </c>
    </row>
    <row r="66" spans="1:7" ht="15.75" customHeight="1">
      <c r="A66" s="26" t="s">
        <v>8</v>
      </c>
      <c r="B66" s="26"/>
      <c r="C66" s="26" t="s">
        <v>9</v>
      </c>
      <c r="D66" s="26"/>
      <c r="E66" s="26"/>
      <c r="F66" s="37">
        <f>F68+F72+F67+F73</f>
        <v>76229000</v>
      </c>
      <c r="G66" s="37">
        <f>G68+G72+G67+G73</f>
        <v>76597661</v>
      </c>
    </row>
    <row r="67" spans="1:7" ht="15.75" customHeight="1">
      <c r="A67" s="27"/>
      <c r="B67" s="27"/>
      <c r="C67" s="27" t="s">
        <v>80</v>
      </c>
      <c r="D67" s="27" t="s">
        <v>81</v>
      </c>
      <c r="E67" s="27"/>
      <c r="F67" s="36">
        <v>1000000</v>
      </c>
      <c r="G67" s="36">
        <v>1000000</v>
      </c>
    </row>
    <row r="68" spans="1:7" ht="15.75" customHeight="1">
      <c r="A68" s="27"/>
      <c r="B68" s="27"/>
      <c r="C68" s="27" t="s">
        <v>48</v>
      </c>
      <c r="D68" s="27" t="s">
        <v>82</v>
      </c>
      <c r="E68" s="27"/>
      <c r="F68" s="37">
        <f>SUM(F69:F70)</f>
        <v>55600000</v>
      </c>
      <c r="G68" s="37">
        <f>SUM(G69:G71)</f>
        <v>55968661</v>
      </c>
    </row>
    <row r="69" spans="1:7" ht="15.75" customHeight="1">
      <c r="A69" s="27"/>
      <c r="B69" s="27"/>
      <c r="C69" s="27"/>
      <c r="D69" s="27"/>
      <c r="E69" s="27" t="s">
        <v>83</v>
      </c>
      <c r="F69" s="139">
        <v>55000000</v>
      </c>
      <c r="G69" s="139">
        <v>55000000</v>
      </c>
    </row>
    <row r="70" spans="1:7" ht="15.75" customHeight="1">
      <c r="A70" s="27"/>
      <c r="B70" s="27"/>
      <c r="C70" s="27"/>
      <c r="D70" s="27"/>
      <c r="E70" s="27" t="s">
        <v>84</v>
      </c>
      <c r="F70" s="37">
        <v>600000</v>
      </c>
      <c r="G70" s="37">
        <v>600000</v>
      </c>
    </row>
    <row r="71" spans="1:8" ht="15.75" customHeight="1">
      <c r="A71" s="27"/>
      <c r="B71" s="27"/>
      <c r="C71" s="27"/>
      <c r="D71" s="27"/>
      <c r="E71" s="27" t="s">
        <v>573</v>
      </c>
      <c r="F71" s="37"/>
      <c r="G71" s="37">
        <v>368661</v>
      </c>
      <c r="H71" s="160"/>
    </row>
    <row r="72" spans="1:7" ht="15.75" customHeight="1">
      <c r="A72" s="27"/>
      <c r="B72" s="27"/>
      <c r="C72" s="27" t="s">
        <v>52</v>
      </c>
      <c r="D72" s="27" t="s">
        <v>53</v>
      </c>
      <c r="E72" s="27"/>
      <c r="F72" s="139">
        <v>15120000</v>
      </c>
      <c r="G72" s="139">
        <v>15120000</v>
      </c>
    </row>
    <row r="73" spans="1:7" ht="15.75" customHeight="1">
      <c r="A73" s="27"/>
      <c r="B73" s="27"/>
      <c r="C73" s="27" t="s">
        <v>85</v>
      </c>
      <c r="D73" s="27" t="s">
        <v>86</v>
      </c>
      <c r="E73" s="27"/>
      <c r="F73" s="39">
        <v>4509000</v>
      </c>
      <c r="G73" s="39">
        <v>4509000</v>
      </c>
    </row>
    <row r="74" spans="1:7" ht="15.75" customHeight="1">
      <c r="A74" s="27"/>
      <c r="B74" s="27"/>
      <c r="C74" s="27"/>
      <c r="D74" s="27"/>
      <c r="E74" s="27"/>
      <c r="F74" s="37"/>
      <c r="G74" s="37"/>
    </row>
    <row r="75" spans="1:7" ht="15.75" customHeight="1">
      <c r="A75" s="33" t="s">
        <v>87</v>
      </c>
      <c r="B75" s="33"/>
      <c r="C75" s="33"/>
      <c r="D75" s="33"/>
      <c r="E75" s="33"/>
      <c r="F75" s="34">
        <f>F76</f>
        <v>111555120</v>
      </c>
      <c r="G75" s="34">
        <f>G76</f>
        <v>130906654</v>
      </c>
    </row>
    <row r="76" spans="1:7" ht="15.75" customHeight="1">
      <c r="A76" s="26" t="s">
        <v>4</v>
      </c>
      <c r="B76" s="26"/>
      <c r="C76" s="26" t="s">
        <v>5</v>
      </c>
      <c r="D76" s="26"/>
      <c r="E76" s="27"/>
      <c r="F76" s="37">
        <f>F77</f>
        <v>111555120</v>
      </c>
      <c r="G76" s="37">
        <f>G77</f>
        <v>130906654</v>
      </c>
    </row>
    <row r="77" spans="1:7" ht="15.75" customHeight="1">
      <c r="A77" s="27"/>
      <c r="B77" s="27" t="s">
        <v>88</v>
      </c>
      <c r="C77" s="27"/>
      <c r="D77" s="27" t="s">
        <v>89</v>
      </c>
      <c r="E77" s="27"/>
      <c r="F77" s="37">
        <f>SUM(F78:F83)</f>
        <v>111555120</v>
      </c>
      <c r="G77" s="37">
        <f>SUM(G78:G83)</f>
        <v>130906654</v>
      </c>
    </row>
    <row r="78" spans="1:7" ht="15.75" customHeight="1">
      <c r="A78" s="26"/>
      <c r="B78" s="26"/>
      <c r="C78" s="27" t="s">
        <v>90</v>
      </c>
      <c r="D78" s="27" t="s">
        <v>91</v>
      </c>
      <c r="E78" s="27"/>
      <c r="F78" s="37">
        <v>56179457</v>
      </c>
      <c r="G78" s="139">
        <v>57179457</v>
      </c>
    </row>
    <row r="79" spans="1:7" ht="15.75" customHeight="1">
      <c r="A79" s="27"/>
      <c r="B79" s="27"/>
      <c r="C79" s="27" t="s">
        <v>92</v>
      </c>
      <c r="D79" s="27" t="s">
        <v>93</v>
      </c>
      <c r="E79" s="27"/>
      <c r="F79" s="37">
        <v>28109569</v>
      </c>
      <c r="G79" s="139">
        <v>29559095</v>
      </c>
    </row>
    <row r="80" spans="1:7" ht="15.75" customHeight="1">
      <c r="A80" s="27"/>
      <c r="B80" s="27"/>
      <c r="C80" s="27" t="s">
        <v>94</v>
      </c>
      <c r="D80" s="27" t="s">
        <v>95</v>
      </c>
      <c r="E80" s="27"/>
      <c r="F80" s="37">
        <v>25935714</v>
      </c>
      <c r="G80" s="139">
        <v>29395343</v>
      </c>
    </row>
    <row r="81" spans="1:7" ht="15.75" customHeight="1">
      <c r="A81" s="27"/>
      <c r="B81" s="27"/>
      <c r="C81" s="27" t="s">
        <v>96</v>
      </c>
      <c r="D81" s="27" t="s">
        <v>97</v>
      </c>
      <c r="E81" s="27"/>
      <c r="F81" s="36">
        <v>1330380</v>
      </c>
      <c r="G81" s="36">
        <v>1458453</v>
      </c>
    </row>
    <row r="82" spans="1:8" ht="15.75" customHeight="1">
      <c r="A82" s="27"/>
      <c r="B82" s="27"/>
      <c r="C82" s="27" t="s">
        <v>98</v>
      </c>
      <c r="D82" s="27" t="s">
        <v>99</v>
      </c>
      <c r="E82" s="27"/>
      <c r="F82" s="37">
        <v>0</v>
      </c>
      <c r="G82" s="37">
        <v>12987906</v>
      </c>
      <c r="H82" s="160"/>
    </row>
    <row r="83" spans="1:7" ht="15.75" customHeight="1">
      <c r="A83" s="27"/>
      <c r="B83" s="27"/>
      <c r="C83" s="27" t="s">
        <v>367</v>
      </c>
      <c r="D83" s="27" t="s">
        <v>368</v>
      </c>
      <c r="E83" s="27"/>
      <c r="F83" s="37">
        <v>0</v>
      </c>
      <c r="G83" s="37">
        <v>326400</v>
      </c>
    </row>
    <row r="84" spans="1:7" ht="15.75" customHeight="1">
      <c r="A84" s="27"/>
      <c r="B84" s="27"/>
      <c r="C84" s="27"/>
      <c r="D84" s="27"/>
      <c r="E84" s="27"/>
      <c r="F84" s="37"/>
      <c r="G84" s="37"/>
    </row>
    <row r="85" spans="1:7" ht="15.75" customHeight="1">
      <c r="A85" s="33" t="s">
        <v>369</v>
      </c>
      <c r="B85" s="33"/>
      <c r="C85" s="33"/>
      <c r="D85" s="33"/>
      <c r="E85" s="33"/>
      <c r="F85" s="34">
        <f>F86</f>
        <v>4000000</v>
      </c>
      <c r="G85" s="34">
        <f>G86</f>
        <v>4000000</v>
      </c>
    </row>
    <row r="86" spans="1:7" ht="15.75" customHeight="1">
      <c r="A86" s="26" t="s">
        <v>20</v>
      </c>
      <c r="B86" s="26"/>
      <c r="C86" s="26" t="s">
        <v>19</v>
      </c>
      <c r="D86" s="26"/>
      <c r="E86" s="27"/>
      <c r="F86" s="37">
        <f>F87</f>
        <v>4000000</v>
      </c>
      <c r="G86" s="37">
        <f>G87</f>
        <v>4000000</v>
      </c>
    </row>
    <row r="87" spans="1:7" ht="15.75" customHeight="1">
      <c r="A87" s="27"/>
      <c r="B87" s="27"/>
      <c r="C87" s="27" t="s">
        <v>370</v>
      </c>
      <c r="D87" s="27"/>
      <c r="E87" s="27" t="s">
        <v>108</v>
      </c>
      <c r="F87" s="37">
        <v>4000000</v>
      </c>
      <c r="G87" s="37">
        <v>4000000</v>
      </c>
    </row>
    <row r="88" spans="1:7" ht="15.75" customHeight="1">
      <c r="A88" s="27"/>
      <c r="B88" s="27"/>
      <c r="C88" s="27"/>
      <c r="D88" s="27"/>
      <c r="E88" s="27"/>
      <c r="F88" s="36"/>
      <c r="G88" s="36"/>
    </row>
    <row r="89" spans="1:7" ht="15.75" customHeight="1">
      <c r="A89" s="33" t="s">
        <v>100</v>
      </c>
      <c r="B89" s="33"/>
      <c r="C89" s="33"/>
      <c r="D89" s="33"/>
      <c r="E89" s="33"/>
      <c r="F89" s="34">
        <f>SUM(F93)</f>
        <v>188810000</v>
      </c>
      <c r="G89" s="34">
        <f>G90+G93</f>
        <v>189325272</v>
      </c>
    </row>
    <row r="90" spans="1:7" ht="15.75" customHeight="1">
      <c r="A90" s="26" t="s">
        <v>4</v>
      </c>
      <c r="B90" s="26"/>
      <c r="C90" s="26" t="s">
        <v>5</v>
      </c>
      <c r="D90" s="26"/>
      <c r="E90" s="27"/>
      <c r="F90" s="37">
        <f>F91</f>
        <v>0</v>
      </c>
      <c r="G90" s="37">
        <f>G91</f>
        <v>515272</v>
      </c>
    </row>
    <row r="91" spans="1:7" ht="15.75" customHeight="1">
      <c r="A91" s="144"/>
      <c r="B91" s="144" t="s">
        <v>46</v>
      </c>
      <c r="C91" s="144"/>
      <c r="D91" s="144"/>
      <c r="E91" s="144"/>
      <c r="F91" s="133"/>
      <c r="G91" s="133">
        <f>G92</f>
        <v>515272</v>
      </c>
    </row>
    <row r="92" spans="1:7" ht="15.75" customHeight="1">
      <c r="A92" s="144"/>
      <c r="B92" s="144"/>
      <c r="C92" s="146" t="s">
        <v>529</v>
      </c>
      <c r="D92" s="146"/>
      <c r="E92" s="146" t="s">
        <v>530</v>
      </c>
      <c r="F92" s="133"/>
      <c r="G92" s="145">
        <v>515272</v>
      </c>
    </row>
    <row r="93" spans="1:7" ht="15.75" customHeight="1">
      <c r="A93" s="26" t="s">
        <v>20</v>
      </c>
      <c r="B93" s="26"/>
      <c r="C93" s="26" t="s">
        <v>19</v>
      </c>
      <c r="D93" s="26"/>
      <c r="E93" s="26"/>
      <c r="F93" s="37">
        <f>SUM(F94)</f>
        <v>188810000</v>
      </c>
      <c r="G93" s="37">
        <f>SUM(G94)</f>
        <v>188810000</v>
      </c>
    </row>
    <row r="94" spans="1:7" ht="15.75" customHeight="1">
      <c r="A94" s="27"/>
      <c r="B94" s="27" t="s">
        <v>101</v>
      </c>
      <c r="C94" s="27"/>
      <c r="D94" s="27" t="s">
        <v>102</v>
      </c>
      <c r="E94" s="27"/>
      <c r="F94" s="37">
        <f>F95+F96</f>
        <v>188810000</v>
      </c>
      <c r="G94" s="37">
        <f>G95+G96</f>
        <v>188810000</v>
      </c>
    </row>
    <row r="95" spans="1:7" ht="15.75" customHeight="1">
      <c r="A95" s="27"/>
      <c r="B95" s="27"/>
      <c r="C95" s="27" t="s">
        <v>103</v>
      </c>
      <c r="D95" s="27"/>
      <c r="E95" s="27" t="s">
        <v>104</v>
      </c>
      <c r="F95" s="37">
        <v>188810000</v>
      </c>
      <c r="G95" s="37">
        <v>188810000</v>
      </c>
    </row>
    <row r="96" spans="1:7" ht="15.75" customHeight="1">
      <c r="A96" s="27"/>
      <c r="B96" s="27"/>
      <c r="C96" s="27" t="s">
        <v>105</v>
      </c>
      <c r="D96" s="27"/>
      <c r="E96" s="40" t="s">
        <v>106</v>
      </c>
      <c r="F96" s="37">
        <v>0</v>
      </c>
      <c r="G96" s="37">
        <v>0</v>
      </c>
    </row>
    <row r="97" spans="1:7" ht="15.75" customHeight="1">
      <c r="A97" s="27"/>
      <c r="B97" s="27"/>
      <c r="C97" s="27"/>
      <c r="D97" s="27"/>
      <c r="E97" s="27"/>
      <c r="F97" s="37"/>
      <c r="G97" s="37"/>
    </row>
    <row r="98" spans="1:7" ht="15.75" customHeight="1">
      <c r="A98" s="9" t="s">
        <v>109</v>
      </c>
      <c r="B98" s="16"/>
      <c r="C98" s="16"/>
      <c r="D98" s="41"/>
      <c r="E98" s="42"/>
      <c r="F98" s="34">
        <f>F99</f>
        <v>8000000</v>
      </c>
      <c r="G98" s="34">
        <f>G99</f>
        <v>8250000</v>
      </c>
    </row>
    <row r="99" spans="1:7" ht="15.75" customHeight="1">
      <c r="A99" s="26" t="s">
        <v>4</v>
      </c>
      <c r="B99" s="26"/>
      <c r="C99" s="26" t="s">
        <v>5</v>
      </c>
      <c r="D99" s="26"/>
      <c r="E99" s="27"/>
      <c r="F99" s="37">
        <f>F100</f>
        <v>8000000</v>
      </c>
      <c r="G99" s="37">
        <f>G100</f>
        <v>8250000</v>
      </c>
    </row>
    <row r="100" spans="1:8" ht="15.75" customHeight="1">
      <c r="A100" s="27"/>
      <c r="B100" s="27" t="s">
        <v>46</v>
      </c>
      <c r="C100" s="27"/>
      <c r="D100" s="27" t="s">
        <v>110</v>
      </c>
      <c r="E100" s="27"/>
      <c r="F100" s="37">
        <v>8000000</v>
      </c>
      <c r="G100" s="37">
        <v>8250000</v>
      </c>
      <c r="H100" s="160"/>
    </row>
    <row r="101" spans="1:7" ht="15.75" customHeight="1">
      <c r="A101" s="27"/>
      <c r="B101" s="27"/>
      <c r="C101" s="27"/>
      <c r="D101" s="27"/>
      <c r="E101" s="27"/>
      <c r="F101" s="37"/>
      <c r="G101" s="37"/>
    </row>
    <row r="102" spans="1:7" ht="15.75" customHeight="1">
      <c r="A102" s="9" t="s">
        <v>111</v>
      </c>
      <c r="B102" s="16"/>
      <c r="C102" s="16"/>
      <c r="D102" s="16"/>
      <c r="E102" s="38"/>
      <c r="F102" s="34">
        <f>SUM(F106)</f>
        <v>314000</v>
      </c>
      <c r="G102" s="34">
        <f>G103+G106+G109</f>
        <v>56314000</v>
      </c>
    </row>
    <row r="103" spans="1:7" ht="15.75" customHeight="1">
      <c r="A103" s="26" t="s">
        <v>4</v>
      </c>
      <c r="B103" s="26"/>
      <c r="C103" s="26" t="s">
        <v>5</v>
      </c>
      <c r="D103" s="26"/>
      <c r="E103" s="27"/>
      <c r="F103" s="133">
        <f>F104</f>
        <v>0</v>
      </c>
      <c r="G103" s="133">
        <f>G104</f>
        <v>0</v>
      </c>
    </row>
    <row r="104" spans="1:7" ht="15.75" customHeight="1">
      <c r="A104" s="27"/>
      <c r="B104" s="27" t="s">
        <v>46</v>
      </c>
      <c r="C104" s="27"/>
      <c r="D104" s="27" t="s">
        <v>110</v>
      </c>
      <c r="E104" s="27"/>
      <c r="F104" s="133">
        <v>0</v>
      </c>
      <c r="G104" s="133">
        <v>0</v>
      </c>
    </row>
    <row r="105" spans="1:7" ht="15.75" customHeight="1">
      <c r="A105" s="130"/>
      <c r="B105" s="131"/>
      <c r="C105" s="131"/>
      <c r="D105" s="134" t="s">
        <v>422</v>
      </c>
      <c r="E105" s="132"/>
      <c r="F105" s="133">
        <v>0</v>
      </c>
      <c r="G105" s="133">
        <v>0</v>
      </c>
    </row>
    <row r="106" spans="1:7" ht="15.75" customHeight="1">
      <c r="A106" s="26" t="s">
        <v>8</v>
      </c>
      <c r="B106" s="26"/>
      <c r="C106" s="26" t="s">
        <v>9</v>
      </c>
      <c r="D106" s="26"/>
      <c r="E106" s="26"/>
      <c r="F106" s="37">
        <f>SUM(F107:F108)</f>
        <v>314000</v>
      </c>
      <c r="G106" s="37">
        <f>SUM(G107:G108)</f>
        <v>314000</v>
      </c>
    </row>
    <row r="107" spans="1:7" ht="15.75" customHeight="1">
      <c r="A107" s="27"/>
      <c r="B107" s="27"/>
      <c r="C107" s="27" t="s">
        <v>112</v>
      </c>
      <c r="D107" s="27" t="s">
        <v>113</v>
      </c>
      <c r="E107" s="27"/>
      <c r="F107" s="37">
        <v>250000</v>
      </c>
      <c r="G107" s="37">
        <v>250000</v>
      </c>
    </row>
    <row r="108" spans="1:7" ht="15.75" customHeight="1">
      <c r="A108" s="27"/>
      <c r="B108" s="27"/>
      <c r="C108" s="27" t="s">
        <v>52</v>
      </c>
      <c r="D108" s="27" t="s">
        <v>53</v>
      </c>
      <c r="E108" s="27"/>
      <c r="F108" s="37">
        <v>64000</v>
      </c>
      <c r="G108" s="37">
        <v>64000</v>
      </c>
    </row>
    <row r="109" spans="1:7" ht="15.75" customHeight="1">
      <c r="A109" s="26" t="s">
        <v>17</v>
      </c>
      <c r="B109" s="26"/>
      <c r="C109" s="26" t="s">
        <v>18</v>
      </c>
      <c r="D109" s="26"/>
      <c r="E109" s="26"/>
      <c r="F109" s="35"/>
      <c r="G109" s="35">
        <f>G110</f>
        <v>56000000</v>
      </c>
    </row>
    <row r="110" spans="1:7" ht="15.75" customHeight="1">
      <c r="A110" s="27"/>
      <c r="B110" s="27" t="s">
        <v>531</v>
      </c>
      <c r="C110" s="27"/>
      <c r="D110" s="27" t="s">
        <v>533</v>
      </c>
      <c r="E110" s="27"/>
      <c r="F110" s="37"/>
      <c r="G110" s="37">
        <f>G111</f>
        <v>56000000</v>
      </c>
    </row>
    <row r="111" spans="1:7" ht="15.75" customHeight="1">
      <c r="A111" s="27"/>
      <c r="B111" s="27"/>
      <c r="C111" s="27" t="s">
        <v>532</v>
      </c>
      <c r="D111" s="27" t="s">
        <v>534</v>
      </c>
      <c r="E111" s="27"/>
      <c r="F111" s="37"/>
      <c r="G111" s="37">
        <v>56000000</v>
      </c>
    </row>
    <row r="112" spans="1:7" ht="15.75" customHeight="1">
      <c r="A112" s="27"/>
      <c r="B112" s="27"/>
      <c r="C112" s="27"/>
      <c r="D112" s="27"/>
      <c r="E112" s="27"/>
      <c r="F112" s="37"/>
      <c r="G112" s="37"/>
    </row>
    <row r="113" spans="1:7" ht="15.75" customHeight="1">
      <c r="A113" s="9" t="s">
        <v>535</v>
      </c>
      <c r="B113" s="16"/>
      <c r="C113" s="16"/>
      <c r="D113" s="16"/>
      <c r="E113" s="38"/>
      <c r="F113" s="34"/>
      <c r="G113" s="34">
        <f>G114</f>
        <v>578160</v>
      </c>
    </row>
    <row r="114" spans="1:7" ht="15.75" customHeight="1">
      <c r="A114" s="130" t="s">
        <v>8</v>
      </c>
      <c r="B114" s="131"/>
      <c r="C114" s="131" t="s">
        <v>539</v>
      </c>
      <c r="D114" s="131"/>
      <c r="E114" s="132"/>
      <c r="F114" s="133"/>
      <c r="G114" s="133">
        <f>G115+G116</f>
        <v>578160</v>
      </c>
    </row>
    <row r="115" spans="1:7" ht="15.75" customHeight="1">
      <c r="A115" s="130"/>
      <c r="B115" s="131"/>
      <c r="C115" s="134" t="s">
        <v>536</v>
      </c>
      <c r="D115" s="134" t="s">
        <v>537</v>
      </c>
      <c r="E115" s="147"/>
      <c r="F115" s="145"/>
      <c r="G115" s="145">
        <v>455244</v>
      </c>
    </row>
    <row r="116" spans="1:7" ht="15.75" customHeight="1">
      <c r="A116" s="130"/>
      <c r="B116" s="131"/>
      <c r="C116" s="134" t="s">
        <v>52</v>
      </c>
      <c r="D116" s="134" t="s">
        <v>538</v>
      </c>
      <c r="E116" s="147"/>
      <c r="F116" s="145"/>
      <c r="G116" s="145">
        <v>122916</v>
      </c>
    </row>
    <row r="117" spans="1:7" ht="15.75" customHeight="1">
      <c r="A117" s="27"/>
      <c r="B117" s="27"/>
      <c r="C117" s="27"/>
      <c r="D117" s="27"/>
      <c r="E117" s="27"/>
      <c r="F117" s="37"/>
      <c r="G117" s="37"/>
    </row>
    <row r="118" spans="1:7" ht="15.75" customHeight="1">
      <c r="A118" s="9" t="s">
        <v>114</v>
      </c>
      <c r="B118" s="16"/>
      <c r="C118" s="16"/>
      <c r="D118" s="16"/>
      <c r="E118" s="16"/>
      <c r="F118" s="34">
        <f>SUM(F119+F122)</f>
        <v>1384000</v>
      </c>
      <c r="G118" s="34">
        <f>SUM(G119+G122)</f>
        <v>1384000</v>
      </c>
    </row>
    <row r="119" spans="1:7" ht="15.75" customHeight="1">
      <c r="A119" s="26" t="s">
        <v>8</v>
      </c>
      <c r="B119" s="26"/>
      <c r="C119" s="26" t="s">
        <v>9</v>
      </c>
      <c r="D119" s="26"/>
      <c r="E119" s="26"/>
      <c r="F119" s="37">
        <f>SUM(F120:F121)</f>
        <v>1384000</v>
      </c>
      <c r="G119" s="37">
        <f>SUM(G120:G121)</f>
        <v>1384000</v>
      </c>
    </row>
    <row r="120" spans="1:7" ht="15.75" customHeight="1">
      <c r="A120" s="27"/>
      <c r="B120" s="27"/>
      <c r="C120" s="27" t="s">
        <v>48</v>
      </c>
      <c r="D120" s="27" t="s">
        <v>78</v>
      </c>
      <c r="E120" s="27"/>
      <c r="F120" s="37">
        <v>1090000</v>
      </c>
      <c r="G120" s="37">
        <v>1090000</v>
      </c>
    </row>
    <row r="121" spans="1:7" ht="15.75" customHeight="1">
      <c r="A121" s="27"/>
      <c r="B121" s="27"/>
      <c r="C121" s="27" t="s">
        <v>52</v>
      </c>
      <c r="D121" s="27" t="s">
        <v>53</v>
      </c>
      <c r="E121" s="27"/>
      <c r="F121" s="37">
        <v>294000</v>
      </c>
      <c r="G121" s="37">
        <v>294000</v>
      </c>
    </row>
    <row r="122" spans="1:7" ht="15.75" customHeight="1">
      <c r="A122" s="26" t="s">
        <v>10</v>
      </c>
      <c r="B122" s="27"/>
      <c r="C122" s="27" t="s">
        <v>371</v>
      </c>
      <c r="D122" s="27" t="s">
        <v>372</v>
      </c>
      <c r="E122" s="27"/>
      <c r="F122" s="37">
        <v>0</v>
      </c>
      <c r="G122" s="37">
        <v>0</v>
      </c>
    </row>
    <row r="123" spans="1:7" ht="15.75" customHeight="1">
      <c r="A123" s="27"/>
      <c r="B123" s="27"/>
      <c r="C123" s="27"/>
      <c r="D123" s="27"/>
      <c r="E123" s="27"/>
      <c r="F123" s="37"/>
      <c r="G123" s="37"/>
    </row>
    <row r="124" spans="1:7" ht="15.75" customHeight="1">
      <c r="A124" s="9" t="s">
        <v>574</v>
      </c>
      <c r="B124" s="16"/>
      <c r="C124" s="16"/>
      <c r="D124" s="16"/>
      <c r="E124" s="16"/>
      <c r="F124" s="141"/>
      <c r="G124" s="143">
        <f>SUM(G126)</f>
        <v>68470000</v>
      </c>
    </row>
    <row r="125" spans="1:7" ht="15.75" customHeight="1">
      <c r="A125" s="26" t="s">
        <v>13</v>
      </c>
      <c r="B125" s="27"/>
      <c r="C125" s="26" t="s">
        <v>14</v>
      </c>
      <c r="D125" s="26"/>
      <c r="E125" s="26"/>
      <c r="F125" s="37"/>
      <c r="G125" s="37">
        <f>SUM(G126)</f>
        <v>68470000</v>
      </c>
    </row>
    <row r="126" spans="1:7" ht="15.75" customHeight="1">
      <c r="A126" s="27"/>
      <c r="B126" s="27"/>
      <c r="C126" s="27" t="s">
        <v>575</v>
      </c>
      <c r="D126" s="27" t="s">
        <v>576</v>
      </c>
      <c r="E126" s="27"/>
      <c r="F126" s="37"/>
      <c r="G126" s="139">
        <v>68470000</v>
      </c>
    </row>
    <row r="127" spans="1:7" ht="15.75" customHeight="1">
      <c r="A127" s="27"/>
      <c r="B127" s="27"/>
      <c r="C127" s="27"/>
      <c r="D127" s="27"/>
      <c r="E127" s="27"/>
      <c r="F127" s="37"/>
      <c r="G127" s="37"/>
    </row>
    <row r="128" spans="1:7" ht="15.75" customHeight="1">
      <c r="A128" s="9" t="s">
        <v>115</v>
      </c>
      <c r="B128" s="16"/>
      <c r="C128" s="16"/>
      <c r="D128" s="16"/>
      <c r="E128" s="16"/>
      <c r="F128" s="34">
        <f>SUM(F129)</f>
        <v>0</v>
      </c>
      <c r="G128" s="34">
        <f>SUM(G129)</f>
        <v>0</v>
      </c>
    </row>
    <row r="129" spans="1:7" ht="15.75" customHeight="1">
      <c r="A129" s="26" t="s">
        <v>8</v>
      </c>
      <c r="B129" s="26"/>
      <c r="C129" s="26" t="s">
        <v>9</v>
      </c>
      <c r="D129" s="26"/>
      <c r="E129" s="26"/>
      <c r="F129" s="37">
        <f>SUM(F131:F132)</f>
        <v>0</v>
      </c>
      <c r="G129" s="37">
        <f>SUM(G131:G132)</f>
        <v>0</v>
      </c>
    </row>
    <row r="130" spans="1:7" ht="15.75" customHeight="1">
      <c r="A130" s="26"/>
      <c r="B130" s="26"/>
      <c r="C130" s="27" t="s">
        <v>52</v>
      </c>
      <c r="D130" s="27" t="s">
        <v>53</v>
      </c>
      <c r="E130" s="27"/>
      <c r="F130" s="37">
        <v>0</v>
      </c>
      <c r="G130" s="37">
        <v>0</v>
      </c>
    </row>
    <row r="131" spans="1:7" ht="15.75" customHeight="1">
      <c r="A131" s="26" t="s">
        <v>15</v>
      </c>
      <c r="B131" s="27"/>
      <c r="C131" s="27"/>
      <c r="D131" s="26" t="s">
        <v>377</v>
      </c>
      <c r="E131" s="26"/>
      <c r="F131" s="37">
        <v>0</v>
      </c>
      <c r="G131" s="37">
        <v>0</v>
      </c>
    </row>
    <row r="132" spans="1:7" ht="15.75" customHeight="1">
      <c r="A132" s="27"/>
      <c r="B132" s="27"/>
      <c r="C132" s="27" t="s">
        <v>373</v>
      </c>
      <c r="D132" s="27" t="s">
        <v>374</v>
      </c>
      <c r="E132" s="27"/>
      <c r="F132" s="37">
        <v>0</v>
      </c>
      <c r="G132" s="37">
        <v>0</v>
      </c>
    </row>
    <row r="133" spans="1:7" ht="15.75" customHeight="1">
      <c r="A133" s="27"/>
      <c r="B133" s="27"/>
      <c r="C133" s="27"/>
      <c r="D133" s="27"/>
      <c r="E133" s="27"/>
      <c r="F133" s="37"/>
      <c r="G133" s="37"/>
    </row>
    <row r="134" spans="1:7" ht="15.75" customHeight="1">
      <c r="A134" s="9" t="s">
        <v>116</v>
      </c>
      <c r="B134" s="16"/>
      <c r="C134" s="16"/>
      <c r="D134" s="16"/>
      <c r="E134" s="16"/>
      <c r="F134" s="34">
        <f>SUM(F135)</f>
        <v>500000</v>
      </c>
      <c r="G134" s="34">
        <f>SUM(G135)</f>
        <v>500000</v>
      </c>
    </row>
    <row r="135" spans="1:7" ht="15.75" customHeight="1">
      <c r="A135" s="26" t="s">
        <v>4</v>
      </c>
      <c r="B135" s="26"/>
      <c r="C135" s="26" t="s">
        <v>5</v>
      </c>
      <c r="D135" s="26"/>
      <c r="E135" s="27"/>
      <c r="F135" s="46">
        <f>SUM(F136)</f>
        <v>500000</v>
      </c>
      <c r="G135" s="46">
        <f>SUM(G136)</f>
        <v>500000</v>
      </c>
    </row>
    <row r="136" spans="1:7" ht="15.75" customHeight="1">
      <c r="A136" s="27"/>
      <c r="B136" s="27" t="s">
        <v>46</v>
      </c>
      <c r="C136" s="27"/>
      <c r="D136" s="27" t="s">
        <v>47</v>
      </c>
      <c r="E136" s="27"/>
      <c r="F136" s="37">
        <v>500000</v>
      </c>
      <c r="G136" s="37">
        <v>500000</v>
      </c>
    </row>
    <row r="137" spans="1:7" ht="15.75" customHeight="1">
      <c r="A137" s="27"/>
      <c r="B137" s="27"/>
      <c r="C137" s="27"/>
      <c r="D137" s="27"/>
      <c r="E137" s="27"/>
      <c r="F137" s="37"/>
      <c r="G137" s="37"/>
    </row>
    <row r="138" spans="1:7" ht="15.75" customHeight="1">
      <c r="A138" s="9" t="s">
        <v>117</v>
      </c>
      <c r="B138" s="16"/>
      <c r="C138" s="16"/>
      <c r="D138" s="16"/>
      <c r="E138" s="16"/>
      <c r="F138" s="34">
        <f>F139</f>
        <v>3684000</v>
      </c>
      <c r="G138" s="34">
        <f>G139</f>
        <v>3977000</v>
      </c>
    </row>
    <row r="139" spans="1:7" ht="15.75" customHeight="1">
      <c r="A139" s="26" t="s">
        <v>4</v>
      </c>
      <c r="B139" s="26"/>
      <c r="C139" s="26" t="s">
        <v>5</v>
      </c>
      <c r="D139" s="26"/>
      <c r="E139" s="27"/>
      <c r="F139" s="35">
        <f>SUM(F140)</f>
        <v>3684000</v>
      </c>
      <c r="G139" s="35">
        <f>SUM(G140)</f>
        <v>3977000</v>
      </c>
    </row>
    <row r="140" spans="1:7" ht="15.75" customHeight="1">
      <c r="A140" s="27"/>
      <c r="B140" s="27" t="s">
        <v>46</v>
      </c>
      <c r="C140" s="27"/>
      <c r="D140" s="27" t="s">
        <v>118</v>
      </c>
      <c r="E140" s="27"/>
      <c r="F140" s="37">
        <f>F141</f>
        <v>3684000</v>
      </c>
      <c r="G140" s="37">
        <f>G141</f>
        <v>3977000</v>
      </c>
    </row>
    <row r="141" spans="1:7" ht="15.75" customHeight="1">
      <c r="A141" s="27"/>
      <c r="B141" s="27"/>
      <c r="C141" s="27"/>
      <c r="D141" s="27"/>
      <c r="E141" s="27" t="s">
        <v>119</v>
      </c>
      <c r="F141" s="37">
        <v>3684000</v>
      </c>
      <c r="G141" s="37">
        <v>3977000</v>
      </c>
    </row>
    <row r="142" spans="1:7" ht="15.75" customHeight="1">
      <c r="A142" s="27"/>
      <c r="B142" s="27"/>
      <c r="C142" s="27"/>
      <c r="D142" s="27"/>
      <c r="E142" s="27"/>
      <c r="F142" s="37"/>
      <c r="G142" s="37"/>
    </row>
    <row r="143" spans="1:7" ht="15.75" customHeight="1">
      <c r="A143" s="9" t="s">
        <v>120</v>
      </c>
      <c r="B143" s="16"/>
      <c r="C143" s="16"/>
      <c r="D143" s="16"/>
      <c r="E143" s="16"/>
      <c r="F143" s="34">
        <f>F144</f>
        <v>25400000</v>
      </c>
      <c r="G143" s="34">
        <f>G144</f>
        <v>25400000</v>
      </c>
    </row>
    <row r="144" spans="1:7" ht="15.75" customHeight="1">
      <c r="A144" s="26" t="s">
        <v>8</v>
      </c>
      <c r="B144" s="26"/>
      <c r="C144" s="26" t="s">
        <v>9</v>
      </c>
      <c r="D144" s="26"/>
      <c r="E144" s="26"/>
      <c r="F144" s="37">
        <f>SUM(F145:F146)</f>
        <v>25400000</v>
      </c>
      <c r="G144" s="37">
        <f>SUM(G145:G146)</f>
        <v>25400000</v>
      </c>
    </row>
    <row r="145" spans="1:7" ht="15.75" customHeight="1">
      <c r="A145" s="27"/>
      <c r="B145" s="27"/>
      <c r="C145" s="27" t="s">
        <v>48</v>
      </c>
      <c r="D145" s="27" t="s">
        <v>78</v>
      </c>
      <c r="E145" s="27"/>
      <c r="F145" s="37">
        <v>20000000</v>
      </c>
      <c r="G145" s="37">
        <v>20000000</v>
      </c>
    </row>
    <row r="146" spans="1:7" ht="15.75" customHeight="1">
      <c r="A146" s="27"/>
      <c r="B146" s="27"/>
      <c r="C146" s="27" t="s">
        <v>52</v>
      </c>
      <c r="D146" s="27" t="s">
        <v>53</v>
      </c>
      <c r="E146" s="27"/>
      <c r="F146" s="37">
        <v>5400000</v>
      </c>
      <c r="G146" s="37">
        <v>5400000</v>
      </c>
    </row>
    <row r="147" spans="1:7" ht="15.75" customHeight="1">
      <c r="A147" s="27"/>
      <c r="B147" s="27"/>
      <c r="C147" s="27"/>
      <c r="D147" s="27"/>
      <c r="E147" s="27"/>
      <c r="F147" s="37"/>
      <c r="G147" s="37"/>
    </row>
    <row r="148" spans="1:7" ht="15.75" customHeight="1">
      <c r="A148" s="9" t="s">
        <v>121</v>
      </c>
      <c r="B148" s="16"/>
      <c r="C148" s="16"/>
      <c r="D148" s="16"/>
      <c r="E148" s="16"/>
      <c r="F148" s="34">
        <f>SUM(F149)</f>
        <v>127000</v>
      </c>
      <c r="G148" s="34">
        <f>SUM(G149)</f>
        <v>127000</v>
      </c>
    </row>
    <row r="149" spans="1:7" ht="15.75" customHeight="1">
      <c r="A149" s="26" t="s">
        <v>8</v>
      </c>
      <c r="B149" s="26"/>
      <c r="C149" s="26" t="s">
        <v>9</v>
      </c>
      <c r="D149" s="26"/>
      <c r="E149" s="26"/>
      <c r="F149" s="37">
        <f>SUM(F150:F151)</f>
        <v>127000</v>
      </c>
      <c r="G149" s="37">
        <f>SUM(G150:G151)</f>
        <v>127000</v>
      </c>
    </row>
    <row r="150" spans="1:7" ht="15.75" customHeight="1">
      <c r="A150" s="27"/>
      <c r="B150" s="27"/>
      <c r="C150" s="27" t="s">
        <v>48</v>
      </c>
      <c r="D150" s="27" t="s">
        <v>78</v>
      </c>
      <c r="E150" s="27"/>
      <c r="F150" s="37">
        <v>100000</v>
      </c>
      <c r="G150" s="37">
        <v>100000</v>
      </c>
    </row>
    <row r="151" spans="1:7" ht="15.75" customHeight="1">
      <c r="A151" s="27"/>
      <c r="B151" s="27"/>
      <c r="C151" s="27" t="s">
        <v>52</v>
      </c>
      <c r="D151" s="27" t="s">
        <v>53</v>
      </c>
      <c r="E151" s="27"/>
      <c r="F151" s="37">
        <v>27000</v>
      </c>
      <c r="G151" s="37">
        <v>27000</v>
      </c>
    </row>
    <row r="152" spans="1:7" ht="15.75" customHeight="1">
      <c r="A152" s="27"/>
      <c r="B152" s="27"/>
      <c r="C152" s="27"/>
      <c r="D152" s="27"/>
      <c r="E152" s="27"/>
      <c r="F152" s="37"/>
      <c r="G152" s="37"/>
    </row>
    <row r="153" spans="1:7" ht="15.75" customHeight="1">
      <c r="A153" s="9" t="s">
        <v>122</v>
      </c>
      <c r="B153" s="16"/>
      <c r="C153" s="16"/>
      <c r="D153" s="16"/>
      <c r="E153" s="16"/>
      <c r="F153" s="34">
        <f>F156+F159</f>
        <v>127000</v>
      </c>
      <c r="G153" s="34">
        <f>G154+G156+G159</f>
        <v>1133310</v>
      </c>
    </row>
    <row r="154" spans="1:7" ht="15.75" customHeight="1">
      <c r="A154" s="130" t="s">
        <v>4</v>
      </c>
      <c r="B154" s="131"/>
      <c r="C154" s="26" t="s">
        <v>5</v>
      </c>
      <c r="D154" s="26"/>
      <c r="E154" s="27"/>
      <c r="F154" s="133"/>
      <c r="G154" s="133">
        <f>SUM(G155)</f>
        <v>500000</v>
      </c>
    </row>
    <row r="155" spans="1:8" ht="15.75" customHeight="1">
      <c r="A155" s="130"/>
      <c r="B155" s="27" t="s">
        <v>46</v>
      </c>
      <c r="C155" s="27"/>
      <c r="D155" s="27" t="s">
        <v>118</v>
      </c>
      <c r="E155" s="27"/>
      <c r="F155" s="133"/>
      <c r="G155" s="145">
        <v>500000</v>
      </c>
      <c r="H155" s="160"/>
    </row>
    <row r="156" spans="1:7" ht="15.75" customHeight="1">
      <c r="A156" s="26" t="s">
        <v>8</v>
      </c>
      <c r="B156" s="26"/>
      <c r="C156" s="26" t="s">
        <v>9</v>
      </c>
      <c r="D156" s="26"/>
      <c r="E156" s="26"/>
      <c r="F156" s="35">
        <f>SUM(F157:F158)</f>
        <v>127000</v>
      </c>
      <c r="G156" s="35">
        <f>SUM(G157:G158)</f>
        <v>127000</v>
      </c>
    </row>
    <row r="157" spans="1:7" ht="15.75" customHeight="1">
      <c r="A157" s="27"/>
      <c r="B157" s="27"/>
      <c r="C157" s="27" t="s">
        <v>48</v>
      </c>
      <c r="D157" s="27" t="s">
        <v>123</v>
      </c>
      <c r="E157" s="27"/>
      <c r="F157" s="37">
        <v>100000</v>
      </c>
      <c r="G157" s="37">
        <v>100000</v>
      </c>
    </row>
    <row r="158" spans="1:7" ht="15.75" customHeight="1">
      <c r="A158" s="27"/>
      <c r="B158" s="27"/>
      <c r="C158" s="27" t="s">
        <v>52</v>
      </c>
      <c r="D158" s="27" t="s">
        <v>53</v>
      </c>
      <c r="E158" s="27"/>
      <c r="F158" s="37">
        <v>27000</v>
      </c>
      <c r="G158" s="37">
        <v>27000</v>
      </c>
    </row>
    <row r="159" spans="1:7" ht="15.75" customHeight="1">
      <c r="A159" s="26" t="s">
        <v>10</v>
      </c>
      <c r="B159" s="26"/>
      <c r="C159" s="26" t="s">
        <v>11</v>
      </c>
      <c r="D159" s="26"/>
      <c r="E159" s="26"/>
      <c r="F159" s="37">
        <f>F160</f>
        <v>0</v>
      </c>
      <c r="G159" s="37">
        <f>G160</f>
        <v>506310</v>
      </c>
    </row>
    <row r="160" spans="1:7" ht="15.75" customHeight="1">
      <c r="A160" s="27"/>
      <c r="B160" s="27" t="s">
        <v>375</v>
      </c>
      <c r="C160" s="26" t="s">
        <v>376</v>
      </c>
      <c r="D160" s="26"/>
      <c r="E160" s="26"/>
      <c r="F160" s="37">
        <f>F161</f>
        <v>0</v>
      </c>
      <c r="G160" s="37">
        <f>G161+G162</f>
        <v>506310</v>
      </c>
    </row>
    <row r="161" spans="1:7" ht="15.75" customHeight="1">
      <c r="A161" s="27"/>
      <c r="B161" s="27"/>
      <c r="C161" s="27"/>
      <c r="D161" s="27" t="s">
        <v>540</v>
      </c>
      <c r="E161" s="27"/>
      <c r="F161" s="37">
        <v>0</v>
      </c>
      <c r="G161" s="37">
        <v>422110</v>
      </c>
    </row>
    <row r="162" spans="1:7" ht="15.75" customHeight="1">
      <c r="A162" s="27"/>
      <c r="B162" s="27"/>
      <c r="C162" s="27"/>
      <c r="D162" s="27" t="s">
        <v>541</v>
      </c>
      <c r="E162" s="27"/>
      <c r="F162" s="37"/>
      <c r="G162" s="37">
        <v>84200</v>
      </c>
    </row>
    <row r="163" spans="1:7" ht="15.75" customHeight="1">
      <c r="A163" s="27"/>
      <c r="B163" s="27"/>
      <c r="C163" s="27"/>
      <c r="D163" s="27"/>
      <c r="E163" s="27"/>
      <c r="F163" s="37"/>
      <c r="G163" s="37"/>
    </row>
    <row r="164" spans="1:7" ht="15.75" customHeight="1">
      <c r="A164" s="9" t="s">
        <v>124</v>
      </c>
      <c r="B164" s="16"/>
      <c r="C164" s="16"/>
      <c r="D164" s="16"/>
      <c r="E164" s="16"/>
      <c r="F164" s="141">
        <f>F165</f>
        <v>515272</v>
      </c>
      <c r="G164" s="141">
        <f>G165</f>
        <v>0</v>
      </c>
    </row>
    <row r="165" spans="1:7" ht="15.75" customHeight="1">
      <c r="A165" s="26" t="s">
        <v>4</v>
      </c>
      <c r="B165" s="26"/>
      <c r="C165" s="26" t="s">
        <v>5</v>
      </c>
      <c r="D165" s="26"/>
      <c r="E165" s="27"/>
      <c r="F165" s="37">
        <f>F166</f>
        <v>515272</v>
      </c>
      <c r="G165" s="37">
        <f>G166</f>
        <v>0</v>
      </c>
    </row>
    <row r="166" spans="1:7" ht="15.75" customHeight="1">
      <c r="A166" s="27"/>
      <c r="B166" s="27" t="s">
        <v>46</v>
      </c>
      <c r="C166" s="27"/>
      <c r="D166" s="27" t="s">
        <v>463</v>
      </c>
      <c r="E166" s="27"/>
      <c r="F166" s="37">
        <v>515272</v>
      </c>
      <c r="G166" s="37"/>
    </row>
    <row r="167" spans="1:7" ht="15.75" customHeight="1">
      <c r="A167" s="27"/>
      <c r="B167" s="27"/>
      <c r="C167" s="27"/>
      <c r="D167" s="27"/>
      <c r="E167" s="27"/>
      <c r="F167" s="37"/>
      <c r="G167" s="37"/>
    </row>
    <row r="168" spans="1:7" ht="15.75" customHeight="1">
      <c r="A168" s="27"/>
      <c r="B168" s="27"/>
      <c r="C168" s="27"/>
      <c r="D168" s="27"/>
      <c r="E168" s="27"/>
      <c r="F168" s="37"/>
      <c r="G168" s="37"/>
    </row>
    <row r="169" spans="1:7" ht="15.75" customHeight="1">
      <c r="A169" s="33"/>
      <c r="B169" s="33"/>
      <c r="C169" s="33" t="s">
        <v>125</v>
      </c>
      <c r="D169" s="33"/>
      <c r="E169" s="33"/>
      <c r="F169" s="34">
        <f>F11+F30+F65+F75+F89+F102+F118+F128+F134+F138+F143+F148+F153+F98+F35+F40+F60+F85+F164</f>
        <v>529313392</v>
      </c>
      <c r="G169" s="34">
        <f>G11+G30+G65+G75+G89+G102+G118+G124+G128+G134+G138+G143+G148+G153+G98+G35+G40+G60+G85+G164+G56+G113</f>
        <v>706078936</v>
      </c>
    </row>
    <row r="170" spans="1:7" ht="15.75" customHeight="1">
      <c r="A170" s="27"/>
      <c r="B170" s="27"/>
      <c r="C170" s="26"/>
      <c r="D170" s="27"/>
      <c r="E170" s="27"/>
      <c r="F170" s="35"/>
      <c r="G170" s="35"/>
    </row>
    <row r="171" spans="1:7" ht="15.75" customHeight="1">
      <c r="A171" s="26" t="s">
        <v>4</v>
      </c>
      <c r="B171" s="26"/>
      <c r="C171" s="26" t="s">
        <v>5</v>
      </c>
      <c r="D171" s="26"/>
      <c r="E171" s="27"/>
      <c r="F171" s="37">
        <f>F12+F76+F135+F99+F139+F103+F165</f>
        <v>124254392</v>
      </c>
      <c r="G171" s="37">
        <f>G12+G76+G135+G99+G139+G103+G154+G165+G90</f>
        <v>144834926</v>
      </c>
    </row>
    <row r="172" spans="1:7" ht="15.75" customHeight="1">
      <c r="A172" s="26" t="s">
        <v>13</v>
      </c>
      <c r="B172" s="26"/>
      <c r="C172" s="26" t="s">
        <v>14</v>
      </c>
      <c r="D172" s="26"/>
      <c r="E172" s="26"/>
      <c r="F172" s="37">
        <v>0</v>
      </c>
      <c r="G172" s="37">
        <f>SUM(G124)</f>
        <v>68470000</v>
      </c>
    </row>
    <row r="173" spans="1:7" ht="15.75" customHeight="1">
      <c r="A173" s="26" t="s">
        <v>6</v>
      </c>
      <c r="B173" s="26"/>
      <c r="C173" s="26" t="s">
        <v>7</v>
      </c>
      <c r="D173" s="26"/>
      <c r="E173" s="26"/>
      <c r="F173" s="37">
        <f>F31+F36+F41</f>
        <v>106700000</v>
      </c>
      <c r="G173" s="37">
        <f>G31+G36+G41</f>
        <v>106700000</v>
      </c>
    </row>
    <row r="174" spans="1:7" ht="15.75" customHeight="1">
      <c r="A174" s="26" t="s">
        <v>8</v>
      </c>
      <c r="B174" s="26"/>
      <c r="C174" s="26" t="s">
        <v>9</v>
      </c>
      <c r="D174" s="26"/>
      <c r="E174" s="26"/>
      <c r="F174" s="37">
        <f>F16+F66+F106+F119+F129+F144+F149+F156+F61</f>
        <v>104599000</v>
      </c>
      <c r="G174" s="37">
        <f>G16+G66+G106+G119+G129+G144+G149+G156+G61+G114</f>
        <v>105545821</v>
      </c>
    </row>
    <row r="175" spans="1:7" ht="15.75" customHeight="1">
      <c r="A175" s="26" t="s">
        <v>15</v>
      </c>
      <c r="B175" s="26"/>
      <c r="C175" s="26" t="s">
        <v>16</v>
      </c>
      <c r="D175" s="26"/>
      <c r="E175" s="26"/>
      <c r="F175" s="37">
        <f>F23+F131</f>
        <v>600000</v>
      </c>
      <c r="G175" s="37">
        <f>G23+G131</f>
        <v>600000</v>
      </c>
    </row>
    <row r="176" spans="1:7" ht="15.75" customHeight="1">
      <c r="A176" s="26" t="s">
        <v>10</v>
      </c>
      <c r="B176" s="26"/>
      <c r="C176" s="26" t="s">
        <v>11</v>
      </c>
      <c r="D176" s="26"/>
      <c r="E176" s="26"/>
      <c r="F176" s="37">
        <f>F26+F122+F159</f>
        <v>350000</v>
      </c>
      <c r="G176" s="37">
        <f>G26+G122+G159</f>
        <v>1118189</v>
      </c>
    </row>
    <row r="177" spans="1:7" ht="15.75" customHeight="1">
      <c r="A177" s="26" t="s">
        <v>17</v>
      </c>
      <c r="B177" s="26"/>
      <c r="C177" s="26" t="s">
        <v>18</v>
      </c>
      <c r="D177" s="26"/>
      <c r="E177" s="26"/>
      <c r="F177" s="37">
        <f>F122</f>
        <v>0</v>
      </c>
      <c r="G177" s="37">
        <f>G109</f>
        <v>56000000</v>
      </c>
    </row>
    <row r="178" spans="1:7" ht="15.75" customHeight="1">
      <c r="A178" s="26" t="s">
        <v>20</v>
      </c>
      <c r="B178" s="26"/>
      <c r="C178" s="26" t="s">
        <v>19</v>
      </c>
      <c r="D178" s="26"/>
      <c r="E178" s="26"/>
      <c r="F178" s="37">
        <f>F93+F87</f>
        <v>192810000</v>
      </c>
      <c r="G178" s="37">
        <f>G93+G87+G57</f>
        <v>222810000</v>
      </c>
    </row>
    <row r="179" spans="1:7" ht="15.75" customHeight="1">
      <c r="A179" s="27"/>
      <c r="B179" s="27"/>
      <c r="C179" s="26" t="s">
        <v>125</v>
      </c>
      <c r="D179" s="27"/>
      <c r="E179" s="27"/>
      <c r="F179" s="35">
        <f>SUM(F171:F178)</f>
        <v>529313392</v>
      </c>
      <c r="G179" s="35">
        <f>SUM(G171:G178)</f>
        <v>706078936</v>
      </c>
    </row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</sheetData>
  <sheetProtection selectLockedCells="1" selectUnlockedCells="1"/>
  <mergeCells count="8">
    <mergeCell ref="G9:G10"/>
    <mergeCell ref="A1:F1"/>
    <mergeCell ref="A4:F4"/>
    <mergeCell ref="A5:F5"/>
    <mergeCell ref="A6:F6"/>
    <mergeCell ref="A9:E10"/>
    <mergeCell ref="F9:F10"/>
    <mergeCell ref="A2:F2"/>
  </mergeCells>
  <printOptions headings="1"/>
  <pageMargins left="0.25" right="0.25" top="0.75" bottom="0.75" header="0.5118055555555555" footer="0.5118055555555555"/>
  <pageSetup horizontalDpi="300" verticalDpi="300" orientation="portrait" paperSize="9" scale="80" r:id="rId1"/>
  <rowBreaks count="3" manualBreakCount="3">
    <brk id="54" max="6" man="1"/>
    <brk id="96" max="6" man="1"/>
    <brk id="13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28125" style="1" customWidth="1"/>
    <col min="2" max="2" width="4.7109375" style="1" customWidth="1"/>
    <col min="3" max="3" width="6.140625" style="1" customWidth="1"/>
    <col min="4" max="4" width="3.57421875" style="1" customWidth="1"/>
    <col min="5" max="5" width="48.00390625" style="1" customWidth="1"/>
    <col min="6" max="6" width="10.28125" style="1" customWidth="1"/>
    <col min="7" max="7" width="13.421875" style="1" customWidth="1"/>
    <col min="8" max="8" width="12.7109375" style="1" customWidth="1"/>
    <col min="9" max="16384" width="9.140625" style="1" customWidth="1"/>
  </cols>
  <sheetData>
    <row r="1" spans="1:7" ht="15.75">
      <c r="A1" s="178" t="s">
        <v>590</v>
      </c>
      <c r="B1" s="178"/>
      <c r="C1" s="178"/>
      <c r="D1" s="178"/>
      <c r="E1" s="178"/>
      <c r="F1" s="178"/>
      <c r="G1" s="178"/>
    </row>
    <row r="2" spans="1:7" ht="15.75" customHeight="1">
      <c r="A2" s="178" t="s">
        <v>564</v>
      </c>
      <c r="B2" s="178"/>
      <c r="C2" s="178"/>
      <c r="D2" s="178"/>
      <c r="E2" s="178"/>
      <c r="F2" s="178"/>
      <c r="G2" s="178"/>
    </row>
    <row r="3" spans="1:7" ht="15.75" customHeight="1">
      <c r="A3" s="22"/>
      <c r="B3" s="22"/>
      <c r="C3" s="22"/>
      <c r="D3" s="22"/>
      <c r="E3" s="127"/>
      <c r="F3" s="127"/>
      <c r="G3" s="127"/>
    </row>
    <row r="4" spans="1:7" ht="15.75" customHeight="1">
      <c r="A4" s="179" t="s">
        <v>0</v>
      </c>
      <c r="B4" s="179"/>
      <c r="C4" s="179"/>
      <c r="D4" s="179"/>
      <c r="E4" s="179"/>
      <c r="F4" s="179"/>
      <c r="G4" s="179"/>
    </row>
    <row r="5" spans="1:7" ht="15.75" customHeight="1">
      <c r="A5" s="179" t="s">
        <v>548</v>
      </c>
      <c r="B5" s="179"/>
      <c r="C5" s="179"/>
      <c r="D5" s="179"/>
      <c r="E5" s="179"/>
      <c r="F5" s="179"/>
      <c r="G5" s="179"/>
    </row>
    <row r="6" spans="1:7" ht="15.75" customHeight="1">
      <c r="A6" s="179" t="s">
        <v>126</v>
      </c>
      <c r="B6" s="179"/>
      <c r="C6" s="179"/>
      <c r="D6" s="179"/>
      <c r="E6" s="179"/>
      <c r="F6" s="179"/>
      <c r="G6" s="179"/>
    </row>
    <row r="7" spans="1:7" ht="15.75" customHeight="1">
      <c r="A7" s="22"/>
      <c r="B7" s="22"/>
      <c r="C7" s="22"/>
      <c r="D7" s="22"/>
      <c r="E7" s="23"/>
      <c r="F7" s="23"/>
      <c r="G7" s="23"/>
    </row>
    <row r="8" spans="1:8" ht="15.75" customHeight="1">
      <c r="A8" s="184" t="s">
        <v>127</v>
      </c>
      <c r="B8" s="184"/>
      <c r="C8" s="184"/>
      <c r="D8" s="184"/>
      <c r="E8" s="184"/>
      <c r="F8" s="184"/>
      <c r="G8" s="181" t="s">
        <v>2</v>
      </c>
      <c r="H8" s="181" t="s">
        <v>489</v>
      </c>
    </row>
    <row r="9" spans="1:8" ht="15.75" customHeight="1">
      <c r="A9" s="184"/>
      <c r="B9" s="184"/>
      <c r="C9" s="184"/>
      <c r="D9" s="184"/>
      <c r="E9" s="184"/>
      <c r="F9" s="184"/>
      <c r="G9" s="182"/>
      <c r="H9" s="182"/>
    </row>
    <row r="10" spans="1:8" ht="15.75" customHeight="1">
      <c r="A10" s="184"/>
      <c r="B10" s="184"/>
      <c r="C10" s="184"/>
      <c r="D10" s="184"/>
      <c r="E10" s="184"/>
      <c r="F10" s="184"/>
      <c r="G10" s="183"/>
      <c r="H10" s="183"/>
    </row>
    <row r="11" spans="1:8" ht="15.75" customHeight="1">
      <c r="A11" s="33" t="s">
        <v>4</v>
      </c>
      <c r="B11" s="33"/>
      <c r="C11" s="33" t="s">
        <v>5</v>
      </c>
      <c r="D11" s="33"/>
      <c r="E11" s="33"/>
      <c r="F11" s="24"/>
      <c r="G11" s="25">
        <f>SUM(G13:G36)</f>
        <v>124254392</v>
      </c>
      <c r="H11" s="25">
        <f>SUM(H13:H42)</f>
        <v>144834926</v>
      </c>
    </row>
    <row r="12" spans="1:8" ht="15.75" customHeight="1">
      <c r="A12" s="27"/>
      <c r="B12" s="26" t="s">
        <v>88</v>
      </c>
      <c r="C12" s="26"/>
      <c r="D12" s="26" t="s">
        <v>89</v>
      </c>
      <c r="E12" s="26"/>
      <c r="F12" s="27"/>
      <c r="G12" s="35">
        <f>SUM(G13:G24)</f>
        <v>111555120</v>
      </c>
      <c r="H12" s="35">
        <f>SUM(H13:H25)</f>
        <v>130906654</v>
      </c>
    </row>
    <row r="13" spans="1:8" ht="15.75" customHeight="1">
      <c r="A13" s="26"/>
      <c r="B13" s="26"/>
      <c r="C13" s="27" t="s">
        <v>90</v>
      </c>
      <c r="D13" s="27" t="s">
        <v>91</v>
      </c>
      <c r="E13" s="27"/>
      <c r="F13" s="27"/>
      <c r="G13" s="37">
        <f>F14+F15+F16+F17+F18+F19</f>
        <v>56179457</v>
      </c>
      <c r="H13" s="37">
        <v>57179457</v>
      </c>
    </row>
    <row r="14" spans="1:8" ht="15.75" customHeight="1">
      <c r="A14" s="26"/>
      <c r="B14" s="26"/>
      <c r="C14" s="27"/>
      <c r="D14" s="27"/>
      <c r="E14" s="27" t="s">
        <v>128</v>
      </c>
      <c r="F14" s="27">
        <v>5244960</v>
      </c>
      <c r="G14" s="37"/>
      <c r="H14" s="37"/>
    </row>
    <row r="15" spans="1:8" ht="15.75" customHeight="1">
      <c r="A15" s="26"/>
      <c r="B15" s="26"/>
      <c r="C15" s="27"/>
      <c r="D15" s="27"/>
      <c r="E15" s="27" t="s">
        <v>129</v>
      </c>
      <c r="F15" s="27">
        <v>14688000</v>
      </c>
      <c r="G15" s="37"/>
      <c r="H15" s="37"/>
    </row>
    <row r="16" spans="1:8" ht="15.75" customHeight="1">
      <c r="A16" s="26"/>
      <c r="B16" s="26"/>
      <c r="C16" s="27"/>
      <c r="D16" s="27"/>
      <c r="E16" s="27" t="s">
        <v>130</v>
      </c>
      <c r="F16" s="27">
        <v>812130</v>
      </c>
      <c r="G16" s="37"/>
      <c r="H16" s="37"/>
    </row>
    <row r="17" spans="1:8" ht="15.75" customHeight="1">
      <c r="A17" s="26"/>
      <c r="B17" s="26"/>
      <c r="C17" s="27"/>
      <c r="D17" s="27"/>
      <c r="E17" s="27" t="s">
        <v>131</v>
      </c>
      <c r="F17" s="27">
        <v>8535200</v>
      </c>
      <c r="G17" s="37"/>
      <c r="H17" s="37"/>
    </row>
    <row r="18" spans="1:8" ht="15.75" customHeight="1">
      <c r="A18" s="26"/>
      <c r="B18" s="26"/>
      <c r="C18" s="27"/>
      <c r="D18" s="27"/>
      <c r="E18" s="27" t="s">
        <v>132</v>
      </c>
      <c r="F18" s="27">
        <v>3154167</v>
      </c>
      <c r="G18" s="37"/>
      <c r="H18" s="37"/>
    </row>
    <row r="19" spans="1:8" ht="15.75" customHeight="1">
      <c r="A19" s="26"/>
      <c r="B19" s="26"/>
      <c r="C19" s="27"/>
      <c r="D19" s="27"/>
      <c r="E19" s="27" t="s">
        <v>133</v>
      </c>
      <c r="F19" s="27">
        <v>23745000</v>
      </c>
      <c r="G19" s="37"/>
      <c r="H19" s="37"/>
    </row>
    <row r="20" spans="1:8" ht="15.75" customHeight="1">
      <c r="A20" s="26"/>
      <c r="B20" s="26"/>
      <c r="C20" s="27"/>
      <c r="D20" s="27"/>
      <c r="E20" s="27" t="s">
        <v>450</v>
      </c>
      <c r="F20" s="27"/>
      <c r="G20" s="37"/>
      <c r="H20" s="37"/>
    </row>
    <row r="21" spans="1:8" ht="15.75" customHeight="1">
      <c r="A21" s="27"/>
      <c r="B21" s="27"/>
      <c r="C21" s="27" t="s">
        <v>92</v>
      </c>
      <c r="D21" s="27" t="s">
        <v>134</v>
      </c>
      <c r="E21" s="27"/>
      <c r="F21" s="27"/>
      <c r="G21" s="37">
        <v>28109569</v>
      </c>
      <c r="H21" s="37">
        <v>29559095</v>
      </c>
    </row>
    <row r="22" spans="1:8" ht="15.75" customHeight="1">
      <c r="A22" s="27"/>
      <c r="B22" s="27"/>
      <c r="C22" s="27" t="s">
        <v>94</v>
      </c>
      <c r="D22" s="27" t="s">
        <v>451</v>
      </c>
      <c r="E22" s="27"/>
      <c r="F22" s="27"/>
      <c r="G22" s="37">
        <v>25935714</v>
      </c>
      <c r="H22" s="37">
        <v>29395343</v>
      </c>
    </row>
    <row r="23" spans="1:8" ht="15.75" customHeight="1">
      <c r="A23" s="27"/>
      <c r="B23" s="27"/>
      <c r="C23" s="27" t="s">
        <v>96</v>
      </c>
      <c r="D23" s="27" t="s">
        <v>97</v>
      </c>
      <c r="E23" s="27"/>
      <c r="F23" s="27"/>
      <c r="G23" s="37">
        <v>1330380</v>
      </c>
      <c r="H23" s="37">
        <v>1458453</v>
      </c>
    </row>
    <row r="24" spans="1:8" ht="15.75" customHeight="1">
      <c r="A24" s="27"/>
      <c r="B24" s="27"/>
      <c r="C24" s="27" t="s">
        <v>98</v>
      </c>
      <c r="D24" s="27" t="s">
        <v>135</v>
      </c>
      <c r="E24" s="27"/>
      <c r="F24" s="27"/>
      <c r="G24" s="37">
        <v>0</v>
      </c>
      <c r="H24" s="37">
        <v>12987906</v>
      </c>
    </row>
    <row r="25" spans="1:8" ht="15.75" customHeight="1">
      <c r="A25" s="27"/>
      <c r="B25" s="27"/>
      <c r="C25" s="27" t="s">
        <v>367</v>
      </c>
      <c r="D25" s="27" t="s">
        <v>368</v>
      </c>
      <c r="E25" s="27"/>
      <c r="F25" s="27"/>
      <c r="G25" s="37"/>
      <c r="H25" s="37">
        <v>326400</v>
      </c>
    </row>
    <row r="26" spans="1:8" ht="15.75" customHeight="1">
      <c r="A26" s="27"/>
      <c r="B26" s="27"/>
      <c r="C26" s="27"/>
      <c r="D26" s="27"/>
      <c r="E26" s="27"/>
      <c r="F26" s="27"/>
      <c r="G26" s="37"/>
      <c r="H26" s="37"/>
    </row>
    <row r="27" spans="1:8" ht="15.75" customHeight="1">
      <c r="A27" s="27"/>
      <c r="B27" s="26" t="s">
        <v>136</v>
      </c>
      <c r="C27" s="26"/>
      <c r="D27" s="26" t="s">
        <v>137</v>
      </c>
      <c r="E27" s="26"/>
      <c r="F27" s="27"/>
      <c r="G27" s="35"/>
      <c r="H27" s="35"/>
    </row>
    <row r="28" spans="1:8" ht="15.75" customHeight="1">
      <c r="A28" s="27"/>
      <c r="B28" s="27"/>
      <c r="C28" s="27"/>
      <c r="D28" s="27"/>
      <c r="E28" s="27" t="s">
        <v>138</v>
      </c>
      <c r="F28" s="27"/>
      <c r="G28" s="37">
        <v>0</v>
      </c>
      <c r="H28" s="37">
        <v>0</v>
      </c>
    </row>
    <row r="29" spans="1:8" ht="15.75" customHeight="1">
      <c r="A29" s="27"/>
      <c r="B29" s="26" t="s">
        <v>46</v>
      </c>
      <c r="C29" s="26"/>
      <c r="D29" s="26" t="s">
        <v>110</v>
      </c>
      <c r="E29" s="26"/>
      <c r="F29" s="27"/>
      <c r="G29" s="37"/>
      <c r="H29" s="37"/>
    </row>
    <row r="30" spans="1:8" ht="15.75" customHeight="1">
      <c r="A30" s="27"/>
      <c r="B30" s="31"/>
      <c r="C30" s="31"/>
      <c r="D30" s="31"/>
      <c r="E30" s="32" t="s">
        <v>139</v>
      </c>
      <c r="F30" s="27"/>
      <c r="G30" s="37">
        <v>8000000</v>
      </c>
      <c r="H30" s="37">
        <v>8250000</v>
      </c>
    </row>
    <row r="31" spans="1:8" ht="15.75" customHeight="1">
      <c r="A31" s="27"/>
      <c r="B31" s="26" t="s">
        <v>46</v>
      </c>
      <c r="C31" s="26"/>
      <c r="D31" s="26" t="s">
        <v>110</v>
      </c>
      <c r="E31" s="26"/>
      <c r="F31" s="27"/>
      <c r="G31" s="37"/>
      <c r="H31" s="37"/>
    </row>
    <row r="32" spans="1:8" ht="15.75" customHeight="1">
      <c r="A32" s="27"/>
      <c r="B32" s="27"/>
      <c r="C32" s="27"/>
      <c r="D32" s="27" t="s">
        <v>400</v>
      </c>
      <c r="E32" s="27"/>
      <c r="F32" s="27"/>
      <c r="G32" s="37">
        <v>500000</v>
      </c>
      <c r="H32" s="37">
        <v>500000</v>
      </c>
    </row>
    <row r="33" spans="1:8" ht="15.75" customHeight="1">
      <c r="A33" s="27"/>
      <c r="B33" s="26" t="s">
        <v>46</v>
      </c>
      <c r="C33" s="26"/>
      <c r="D33" s="26" t="s">
        <v>110</v>
      </c>
      <c r="E33" s="26"/>
      <c r="F33" s="27"/>
      <c r="G33" s="37"/>
      <c r="H33" s="37"/>
    </row>
    <row r="34" spans="1:8" ht="15.75" customHeight="1">
      <c r="A34" s="27"/>
      <c r="B34" s="27"/>
      <c r="C34" s="27"/>
      <c r="D34" s="27" t="s">
        <v>401</v>
      </c>
      <c r="E34" s="27"/>
      <c r="F34" s="27"/>
      <c r="G34" s="37">
        <v>515272</v>
      </c>
      <c r="H34" s="37">
        <v>515272</v>
      </c>
    </row>
    <row r="35" spans="1:8" ht="15.75" customHeight="1">
      <c r="A35" s="27"/>
      <c r="B35" s="26" t="s">
        <v>46</v>
      </c>
      <c r="C35" s="26"/>
      <c r="D35" s="26" t="s">
        <v>110</v>
      </c>
      <c r="E35" s="26"/>
      <c r="F35" s="27"/>
      <c r="G35" s="37"/>
      <c r="H35" s="37"/>
    </row>
    <row r="36" spans="1:8" ht="15.75" customHeight="1">
      <c r="A36" s="27"/>
      <c r="B36" s="27"/>
      <c r="C36" s="27"/>
      <c r="D36" s="27" t="s">
        <v>402</v>
      </c>
      <c r="E36" s="27"/>
      <c r="F36" s="27"/>
      <c r="G36" s="37">
        <v>3684000</v>
      </c>
      <c r="H36" s="37">
        <v>3977000</v>
      </c>
    </row>
    <row r="37" spans="1:8" ht="15.75" customHeight="1">
      <c r="A37" s="27"/>
      <c r="B37" s="26" t="s">
        <v>46</v>
      </c>
      <c r="C37" s="27"/>
      <c r="D37" s="26" t="s">
        <v>110</v>
      </c>
      <c r="E37" s="27"/>
      <c r="F37" s="27"/>
      <c r="G37" s="37"/>
      <c r="H37" s="37"/>
    </row>
    <row r="38" spans="1:8" ht="15.75" customHeight="1">
      <c r="A38" s="27"/>
      <c r="B38" s="27"/>
      <c r="C38" s="27"/>
      <c r="D38" s="27"/>
      <c r="E38" s="27" t="s">
        <v>403</v>
      </c>
      <c r="F38" s="27"/>
      <c r="G38" s="37">
        <v>0</v>
      </c>
      <c r="H38" s="37">
        <v>186000</v>
      </c>
    </row>
    <row r="39" spans="1:8" ht="15.75" customHeight="1">
      <c r="A39" s="27"/>
      <c r="B39" s="26" t="s">
        <v>46</v>
      </c>
      <c r="C39" s="27"/>
      <c r="D39" s="26" t="s">
        <v>110</v>
      </c>
      <c r="E39" s="27"/>
      <c r="F39" s="27"/>
      <c r="G39" s="37"/>
      <c r="H39" s="37"/>
    </row>
    <row r="40" spans="1:8" ht="15.75" customHeight="1">
      <c r="A40" s="27"/>
      <c r="B40" s="27"/>
      <c r="C40" s="27"/>
      <c r="D40" s="27"/>
      <c r="E40" s="27" t="s">
        <v>423</v>
      </c>
      <c r="F40" s="27"/>
      <c r="G40" s="37">
        <v>0</v>
      </c>
      <c r="H40" s="37">
        <v>0</v>
      </c>
    </row>
    <row r="41" spans="1:8" ht="15.75" customHeight="1">
      <c r="A41" s="27"/>
      <c r="B41" s="26" t="s">
        <v>46</v>
      </c>
      <c r="C41" s="27"/>
      <c r="D41" s="26" t="s">
        <v>110</v>
      </c>
      <c r="E41" s="27"/>
      <c r="F41" s="27"/>
      <c r="G41" s="37"/>
      <c r="H41" s="37"/>
    </row>
    <row r="42" spans="1:8" ht="15.75" customHeight="1">
      <c r="A42" s="27"/>
      <c r="B42" s="27"/>
      <c r="C42" s="27"/>
      <c r="D42" s="27"/>
      <c r="E42" s="27" t="s">
        <v>579</v>
      </c>
      <c r="F42" s="27"/>
      <c r="G42" s="37"/>
      <c r="H42" s="37">
        <v>500000</v>
      </c>
    </row>
    <row r="43" spans="1:8" ht="15.75" customHeight="1">
      <c r="A43" s="27"/>
      <c r="B43" s="27"/>
      <c r="C43" s="27"/>
      <c r="D43" s="27"/>
      <c r="E43" s="27"/>
      <c r="F43" s="27"/>
      <c r="G43" s="37"/>
      <c r="H43" s="37"/>
    </row>
    <row r="44" spans="1:8" ht="15.75" customHeight="1">
      <c r="A44" s="33" t="s">
        <v>13</v>
      </c>
      <c r="B44" s="33"/>
      <c r="C44" s="33" t="s">
        <v>14</v>
      </c>
      <c r="D44" s="33"/>
      <c r="E44" s="33"/>
      <c r="F44" s="33"/>
      <c r="G44" s="34">
        <f>G45</f>
        <v>0</v>
      </c>
      <c r="H44" s="34">
        <f>H45</f>
        <v>68470000</v>
      </c>
    </row>
    <row r="45" spans="1:8" ht="15.75" customHeight="1">
      <c r="A45" s="27"/>
      <c r="B45" s="26" t="s">
        <v>140</v>
      </c>
      <c r="C45" s="26"/>
      <c r="D45" s="26" t="s">
        <v>141</v>
      </c>
      <c r="E45" s="26"/>
      <c r="F45" s="27"/>
      <c r="G45" s="46">
        <f>G47</f>
        <v>0</v>
      </c>
      <c r="H45" s="46">
        <f>SUM(H46)</f>
        <v>68470000</v>
      </c>
    </row>
    <row r="46" spans="1:8" ht="15.75" customHeight="1">
      <c r="A46" s="27"/>
      <c r="B46" s="26"/>
      <c r="C46" s="27" t="s">
        <v>575</v>
      </c>
      <c r="D46" s="27" t="s">
        <v>580</v>
      </c>
      <c r="E46" s="26"/>
      <c r="F46" s="27"/>
      <c r="G46" s="46"/>
      <c r="H46" s="36">
        <v>68470000</v>
      </c>
    </row>
    <row r="47" spans="1:8" ht="15.75" customHeight="1">
      <c r="A47" s="27"/>
      <c r="B47" s="27"/>
      <c r="D47" s="27"/>
      <c r="E47" s="27"/>
      <c r="F47" s="27"/>
      <c r="G47" s="36"/>
      <c r="H47" s="36"/>
    </row>
    <row r="48" spans="1:8" ht="15.75" customHeight="1">
      <c r="A48" s="33" t="s">
        <v>6</v>
      </c>
      <c r="B48" s="33"/>
      <c r="C48" s="33" t="s">
        <v>7</v>
      </c>
      <c r="D48" s="33"/>
      <c r="E48" s="33"/>
      <c r="F48" s="33"/>
      <c r="G48" s="34">
        <f>G49+G52+G60</f>
        <v>106700000</v>
      </c>
      <c r="H48" s="34">
        <f>H49+H52+H60</f>
        <v>106700000</v>
      </c>
    </row>
    <row r="49" spans="1:8" ht="15.75" customHeight="1">
      <c r="A49" s="27"/>
      <c r="B49" s="26" t="s">
        <v>60</v>
      </c>
      <c r="C49" s="26"/>
      <c r="D49" s="26" t="s">
        <v>61</v>
      </c>
      <c r="E49" s="26"/>
      <c r="F49" s="27"/>
      <c r="G49" s="35">
        <f>SUM(G50:G51)</f>
        <v>59000000</v>
      </c>
      <c r="H49" s="35">
        <f>SUM(H50:H51)</f>
        <v>59000000</v>
      </c>
    </row>
    <row r="50" spans="1:8" ht="15.75" customHeight="1">
      <c r="A50" s="27"/>
      <c r="B50" s="27"/>
      <c r="C50" s="27" t="s">
        <v>448</v>
      </c>
      <c r="D50" s="27"/>
      <c r="E50" s="27" t="s">
        <v>62</v>
      </c>
      <c r="F50" s="27"/>
      <c r="G50" s="37">
        <v>48000000</v>
      </c>
      <c r="H50" s="37">
        <v>48000000</v>
      </c>
    </row>
    <row r="51" spans="1:8" ht="15.75" customHeight="1">
      <c r="A51" s="26"/>
      <c r="B51" s="26"/>
      <c r="C51" s="27" t="s">
        <v>449</v>
      </c>
      <c r="D51" s="26"/>
      <c r="E51" s="27" t="s">
        <v>63</v>
      </c>
      <c r="F51" s="27"/>
      <c r="G51" s="37">
        <v>11000000</v>
      </c>
      <c r="H51" s="37">
        <v>11000000</v>
      </c>
    </row>
    <row r="52" spans="1:8" ht="15.75" customHeight="1">
      <c r="A52" s="26"/>
      <c r="B52" s="26" t="s">
        <v>64</v>
      </c>
      <c r="C52" s="26"/>
      <c r="D52" s="26" t="s">
        <v>65</v>
      </c>
      <c r="E52" s="26"/>
      <c r="F52" s="27"/>
      <c r="G52" s="35">
        <f>G53+G55+G57</f>
        <v>47200000</v>
      </c>
      <c r="H52" s="35">
        <f>H53+H55+H57</f>
        <v>47200000</v>
      </c>
    </row>
    <row r="53" spans="1:8" ht="15.75" customHeight="1">
      <c r="A53" s="26"/>
      <c r="B53" s="27"/>
      <c r="C53" s="27" t="s">
        <v>66</v>
      </c>
      <c r="D53" s="27" t="s">
        <v>67</v>
      </c>
      <c r="E53" s="27"/>
      <c r="F53" s="27"/>
      <c r="G53" s="37">
        <f>G54</f>
        <v>23000000</v>
      </c>
      <c r="H53" s="37">
        <f>H54</f>
        <v>23000000</v>
      </c>
    </row>
    <row r="54" spans="1:8" ht="15.75" customHeight="1">
      <c r="A54" s="26"/>
      <c r="B54" s="27"/>
      <c r="C54" s="27"/>
      <c r="D54" s="27"/>
      <c r="E54" s="27" t="s">
        <v>68</v>
      </c>
      <c r="F54" s="27"/>
      <c r="G54" s="37">
        <v>23000000</v>
      </c>
      <c r="H54" s="37">
        <v>23000000</v>
      </c>
    </row>
    <row r="55" spans="1:8" ht="15.75" customHeight="1">
      <c r="A55" s="26"/>
      <c r="B55" s="27"/>
      <c r="C55" s="27" t="s">
        <v>69</v>
      </c>
      <c r="D55" s="27" t="s">
        <v>70</v>
      </c>
      <c r="E55" s="27"/>
      <c r="F55" s="27"/>
      <c r="G55" s="37">
        <f>SUM(G56)</f>
        <v>3000000</v>
      </c>
      <c r="H55" s="37">
        <f>SUM(H56)</f>
        <v>3000000</v>
      </c>
    </row>
    <row r="56" spans="1:8" ht="15.75" customHeight="1">
      <c r="A56" s="26"/>
      <c r="B56" s="27"/>
      <c r="C56" s="27"/>
      <c r="D56" s="27"/>
      <c r="E56" s="27" t="s">
        <v>71</v>
      </c>
      <c r="F56" s="27"/>
      <c r="G56" s="37">
        <v>3000000</v>
      </c>
      <c r="H56" s="37">
        <v>3000000</v>
      </c>
    </row>
    <row r="57" spans="1:8" ht="15.75" customHeight="1">
      <c r="A57" s="26"/>
      <c r="B57" s="27"/>
      <c r="C57" s="27" t="s">
        <v>72</v>
      </c>
      <c r="D57" s="27" t="s">
        <v>73</v>
      </c>
      <c r="E57" s="27"/>
      <c r="F57" s="27"/>
      <c r="G57" s="37">
        <f>SUM(G58:G59)</f>
        <v>21200000</v>
      </c>
      <c r="H57" s="37">
        <f>SUM(H58:H59)</f>
        <v>21200000</v>
      </c>
    </row>
    <row r="58" spans="1:8" ht="15.75" customHeight="1">
      <c r="A58" s="26"/>
      <c r="B58" s="27"/>
      <c r="C58" s="27"/>
      <c r="D58" s="27"/>
      <c r="E58" s="27" t="s">
        <v>74</v>
      </c>
      <c r="F58" s="27"/>
      <c r="G58" s="37">
        <v>21000000</v>
      </c>
      <c r="H58" s="37">
        <v>21000000</v>
      </c>
    </row>
    <row r="59" spans="1:8" ht="15.75" customHeight="1">
      <c r="A59" s="27"/>
      <c r="B59" s="27"/>
      <c r="C59" s="27"/>
      <c r="D59" s="27"/>
      <c r="E59" s="27" t="s">
        <v>75</v>
      </c>
      <c r="F59" s="27"/>
      <c r="G59" s="37">
        <v>200000</v>
      </c>
      <c r="H59" s="37">
        <v>200000</v>
      </c>
    </row>
    <row r="60" spans="1:8" ht="15.75" customHeight="1">
      <c r="A60" s="27"/>
      <c r="B60" s="26" t="s">
        <v>447</v>
      </c>
      <c r="C60" s="27" t="s">
        <v>452</v>
      </c>
      <c r="D60" s="27"/>
      <c r="E60" s="27" t="s">
        <v>76</v>
      </c>
      <c r="F60" s="27"/>
      <c r="G60" s="37">
        <v>500000</v>
      </c>
      <c r="H60" s="37">
        <v>500000</v>
      </c>
    </row>
    <row r="61" spans="1:8" ht="15.75" customHeight="1">
      <c r="A61" s="27"/>
      <c r="B61" s="27"/>
      <c r="C61" s="27"/>
      <c r="D61" s="27"/>
      <c r="E61" s="27"/>
      <c r="F61" s="27"/>
      <c r="G61" s="37"/>
      <c r="H61" s="37"/>
    </row>
    <row r="62" spans="1:8" ht="15.75" customHeight="1">
      <c r="A62" s="33" t="s">
        <v>8</v>
      </c>
      <c r="B62" s="33"/>
      <c r="C62" s="33" t="s">
        <v>9</v>
      </c>
      <c r="D62" s="33"/>
      <c r="E62" s="33"/>
      <c r="F62" s="24"/>
      <c r="G62" s="25">
        <f>SUM(G63:G89)</f>
        <v>104599000</v>
      </c>
      <c r="H62" s="25">
        <f>SUM(H63:H89)</f>
        <v>105545821</v>
      </c>
    </row>
    <row r="63" spans="1:8" ht="15.75" customHeight="1">
      <c r="A63" s="27"/>
      <c r="B63" s="27"/>
      <c r="C63" s="27" t="s">
        <v>54</v>
      </c>
      <c r="D63" s="27" t="s">
        <v>55</v>
      </c>
      <c r="E63" s="27"/>
      <c r="F63" s="31"/>
      <c r="G63" s="29">
        <v>300000</v>
      </c>
      <c r="H63" s="29">
        <v>300000</v>
      </c>
    </row>
    <row r="64" spans="1:8" ht="15.75" customHeight="1">
      <c r="A64" s="27"/>
      <c r="B64" s="27"/>
      <c r="C64" s="27" t="s">
        <v>364</v>
      </c>
      <c r="D64" s="27" t="s">
        <v>404</v>
      </c>
      <c r="E64" s="27"/>
      <c r="F64" s="31"/>
      <c r="G64" s="29">
        <v>10000</v>
      </c>
      <c r="H64" s="29">
        <v>10000</v>
      </c>
    </row>
    <row r="65" spans="1:8" ht="15.75" customHeight="1">
      <c r="A65" s="27"/>
      <c r="B65" s="27"/>
      <c r="C65" s="27" t="s">
        <v>48</v>
      </c>
      <c r="D65" s="27" t="s">
        <v>142</v>
      </c>
      <c r="E65" s="27"/>
      <c r="F65" s="27"/>
      <c r="G65" s="37">
        <v>100000</v>
      </c>
      <c r="H65" s="37">
        <v>100000</v>
      </c>
    </row>
    <row r="66" spans="1:8" ht="15.75" customHeight="1">
      <c r="A66" s="27"/>
      <c r="B66" s="27"/>
      <c r="C66" s="27" t="s">
        <v>52</v>
      </c>
      <c r="D66" s="27" t="s">
        <v>53</v>
      </c>
      <c r="E66" s="27"/>
      <c r="F66" s="27"/>
      <c r="G66" s="37">
        <v>27000</v>
      </c>
      <c r="H66" s="37">
        <v>27000</v>
      </c>
    </row>
    <row r="67" spans="1:8" ht="15.75" customHeight="1">
      <c r="A67" s="27"/>
      <c r="B67" s="27"/>
      <c r="C67" s="27" t="s">
        <v>48</v>
      </c>
      <c r="D67" s="27" t="s">
        <v>143</v>
      </c>
      <c r="E67" s="27"/>
      <c r="F67" s="27"/>
      <c r="G67" s="37">
        <v>300000</v>
      </c>
      <c r="H67" s="37">
        <v>300000</v>
      </c>
    </row>
    <row r="68" spans="1:8" ht="15.75" customHeight="1">
      <c r="A68" s="27"/>
      <c r="B68" s="27"/>
      <c r="C68" s="27" t="s">
        <v>52</v>
      </c>
      <c r="D68" s="27" t="s">
        <v>53</v>
      </c>
      <c r="E68" s="27"/>
      <c r="F68" s="27"/>
      <c r="G68" s="37">
        <v>81000</v>
      </c>
      <c r="H68" s="37">
        <v>81000</v>
      </c>
    </row>
    <row r="69" spans="1:8" ht="15.75" customHeight="1">
      <c r="A69" s="27"/>
      <c r="B69" s="27"/>
      <c r="C69" s="27" t="s">
        <v>48</v>
      </c>
      <c r="D69" s="27" t="s">
        <v>542</v>
      </c>
      <c r="E69" s="27"/>
      <c r="F69" s="27"/>
      <c r="G69" s="37"/>
      <c r="H69" s="37">
        <v>455244</v>
      </c>
    </row>
    <row r="70" spans="1:8" ht="15.75" customHeight="1">
      <c r="A70" s="27"/>
      <c r="B70" s="27"/>
      <c r="C70" s="27" t="s">
        <v>52</v>
      </c>
      <c r="D70" s="27" t="s">
        <v>543</v>
      </c>
      <c r="E70" s="27"/>
      <c r="F70" s="27"/>
      <c r="G70" s="37"/>
      <c r="H70" s="37">
        <v>122916</v>
      </c>
    </row>
    <row r="71" spans="1:8" ht="15.75" customHeight="1">
      <c r="A71" s="27"/>
      <c r="B71" s="27"/>
      <c r="C71" s="27" t="s">
        <v>80</v>
      </c>
      <c r="D71" s="27" t="s">
        <v>144</v>
      </c>
      <c r="E71" s="27"/>
      <c r="F71" s="27"/>
      <c r="G71" s="37">
        <v>1000000</v>
      </c>
      <c r="H71" s="37">
        <v>1000000</v>
      </c>
    </row>
    <row r="72" spans="1:8" ht="15.75" customHeight="1">
      <c r="A72" s="27"/>
      <c r="B72" s="27"/>
      <c r="C72" s="27" t="s">
        <v>50</v>
      </c>
      <c r="D72" s="27" t="s">
        <v>149</v>
      </c>
      <c r="E72" s="27"/>
      <c r="F72" s="27"/>
      <c r="G72" s="37">
        <v>200000</v>
      </c>
      <c r="H72" s="37">
        <v>200000</v>
      </c>
    </row>
    <row r="73" spans="1:8" ht="15.75" customHeight="1">
      <c r="A73" s="27"/>
      <c r="B73" s="27"/>
      <c r="C73" s="27" t="s">
        <v>48</v>
      </c>
      <c r="D73" s="27" t="s">
        <v>82</v>
      </c>
      <c r="E73" s="27"/>
      <c r="F73" s="27"/>
      <c r="G73" s="37"/>
      <c r="H73" s="37"/>
    </row>
    <row r="74" spans="1:8" ht="15.75" customHeight="1">
      <c r="A74" s="27"/>
      <c r="B74" s="27"/>
      <c r="C74" s="27"/>
      <c r="D74" s="27"/>
      <c r="E74" s="27" t="s">
        <v>83</v>
      </c>
      <c r="F74" s="27"/>
      <c r="G74" s="37">
        <v>55000000</v>
      </c>
      <c r="H74" s="37">
        <v>55000000</v>
      </c>
    </row>
    <row r="75" spans="1:8" ht="15.75" customHeight="1">
      <c r="A75" s="27"/>
      <c r="B75" s="27"/>
      <c r="C75" s="27"/>
      <c r="D75" s="27"/>
      <c r="E75" s="27" t="s">
        <v>84</v>
      </c>
      <c r="F75" s="27"/>
      <c r="G75" s="37">
        <v>600000</v>
      </c>
      <c r="H75" s="37">
        <v>600000</v>
      </c>
    </row>
    <row r="76" spans="1:8" ht="15.75" customHeight="1">
      <c r="A76" s="27"/>
      <c r="B76" s="27"/>
      <c r="C76" s="27"/>
      <c r="D76" s="27"/>
      <c r="E76" s="27" t="s">
        <v>573</v>
      </c>
      <c r="F76" s="27"/>
      <c r="G76" s="37"/>
      <c r="H76" s="37">
        <v>368661</v>
      </c>
    </row>
    <row r="77" spans="1:8" ht="15.75" customHeight="1">
      <c r="A77" s="27"/>
      <c r="B77" s="27"/>
      <c r="C77" s="27" t="s">
        <v>52</v>
      </c>
      <c r="D77" s="27" t="s">
        <v>53</v>
      </c>
      <c r="E77" s="27"/>
      <c r="F77" s="27"/>
      <c r="G77" s="37">
        <v>15120000</v>
      </c>
      <c r="H77" s="37">
        <v>15120000</v>
      </c>
    </row>
    <row r="78" spans="1:8" ht="15.75" customHeight="1">
      <c r="A78" s="27"/>
      <c r="B78" s="27"/>
      <c r="C78" s="27" t="s">
        <v>85</v>
      </c>
      <c r="D78" s="27" t="s">
        <v>405</v>
      </c>
      <c r="E78" s="27"/>
      <c r="F78" s="27"/>
      <c r="G78" s="37">
        <v>4509000</v>
      </c>
      <c r="H78" s="37">
        <v>4509000</v>
      </c>
    </row>
    <row r="79" spans="1:8" ht="15.75" customHeight="1">
      <c r="A79" s="27"/>
      <c r="B79" s="27"/>
      <c r="C79" s="27" t="s">
        <v>112</v>
      </c>
      <c r="D79" s="27" t="s">
        <v>145</v>
      </c>
      <c r="E79" s="27"/>
      <c r="F79" s="27"/>
      <c r="G79" s="37">
        <v>250000</v>
      </c>
      <c r="H79" s="37">
        <v>250000</v>
      </c>
    </row>
    <row r="80" spans="1:8" ht="15.75" customHeight="1">
      <c r="A80" s="27"/>
      <c r="B80" s="27"/>
      <c r="C80" s="27" t="s">
        <v>52</v>
      </c>
      <c r="D80" s="27" t="s">
        <v>53</v>
      </c>
      <c r="E80" s="27"/>
      <c r="F80" s="27"/>
      <c r="G80" s="37">
        <v>64000</v>
      </c>
      <c r="H80" s="37">
        <v>64000</v>
      </c>
    </row>
    <row r="81" spans="1:8" ht="15.75" customHeight="1">
      <c r="A81" s="27"/>
      <c r="B81" s="27"/>
      <c r="C81" s="27" t="s">
        <v>48</v>
      </c>
      <c r="D81" s="27" t="s">
        <v>146</v>
      </c>
      <c r="E81" s="27"/>
      <c r="F81" s="27"/>
      <c r="G81" s="37">
        <v>1090000</v>
      </c>
      <c r="H81" s="37">
        <v>1090000</v>
      </c>
    </row>
    <row r="82" spans="1:8" ht="15.75" customHeight="1">
      <c r="A82" s="27"/>
      <c r="B82" s="27"/>
      <c r="C82" s="27" t="s">
        <v>52</v>
      </c>
      <c r="D82" s="27" t="s">
        <v>53</v>
      </c>
      <c r="E82" s="27"/>
      <c r="F82" s="27"/>
      <c r="G82" s="37">
        <v>294000</v>
      </c>
      <c r="H82" s="37">
        <v>294000</v>
      </c>
    </row>
    <row r="83" spans="1:8" ht="15.75" customHeight="1">
      <c r="A83" s="27"/>
      <c r="B83" s="27"/>
      <c r="C83" s="27" t="s">
        <v>48</v>
      </c>
      <c r="D83" s="27" t="s">
        <v>147</v>
      </c>
      <c r="E83" s="27"/>
      <c r="F83" s="27"/>
      <c r="G83" s="37">
        <v>20000000</v>
      </c>
      <c r="H83" s="37">
        <v>20000000</v>
      </c>
    </row>
    <row r="84" spans="1:8" ht="15.75" customHeight="1">
      <c r="A84" s="27"/>
      <c r="B84" s="27"/>
      <c r="C84" s="27" t="s">
        <v>52</v>
      </c>
      <c r="D84" s="27" t="s">
        <v>53</v>
      </c>
      <c r="E84" s="27"/>
      <c r="F84" s="27"/>
      <c r="G84" s="37">
        <v>5400000</v>
      </c>
      <c r="H84" s="37">
        <v>5400000</v>
      </c>
    </row>
    <row r="85" spans="1:8" ht="15.75" customHeight="1">
      <c r="A85" s="27"/>
      <c r="B85" s="27"/>
      <c r="C85" s="27" t="s">
        <v>48</v>
      </c>
      <c r="D85" s="27" t="s">
        <v>148</v>
      </c>
      <c r="E85" s="27"/>
      <c r="F85" s="27"/>
      <c r="G85" s="37">
        <v>100000</v>
      </c>
      <c r="H85" s="37">
        <v>100000</v>
      </c>
    </row>
    <row r="86" spans="1:8" ht="15.75" customHeight="1">
      <c r="A86" s="27"/>
      <c r="B86" s="27"/>
      <c r="C86" s="27" t="s">
        <v>52</v>
      </c>
      <c r="D86" s="27" t="s">
        <v>53</v>
      </c>
      <c r="E86" s="27"/>
      <c r="F86" s="27"/>
      <c r="G86" s="37">
        <v>27000</v>
      </c>
      <c r="H86" s="37">
        <v>27000</v>
      </c>
    </row>
    <row r="87" spans="1:8" ht="15.75" customHeight="1">
      <c r="A87" s="27"/>
      <c r="B87" s="27"/>
      <c r="C87" s="27" t="s">
        <v>48</v>
      </c>
      <c r="D87" s="27" t="s">
        <v>123</v>
      </c>
      <c r="E87" s="27"/>
      <c r="F87" s="27"/>
      <c r="G87" s="37">
        <v>100000</v>
      </c>
      <c r="H87" s="37">
        <v>100000</v>
      </c>
    </row>
    <row r="88" spans="1:8" ht="15.75" customHeight="1">
      <c r="A88" s="27"/>
      <c r="B88" s="27"/>
      <c r="C88" s="27" t="s">
        <v>52</v>
      </c>
      <c r="D88" s="27" t="s">
        <v>53</v>
      </c>
      <c r="E88" s="27"/>
      <c r="F88" s="27"/>
      <c r="G88" s="37">
        <v>27000</v>
      </c>
      <c r="H88" s="37">
        <v>27000</v>
      </c>
    </row>
    <row r="89" spans="1:8" ht="15.75" customHeight="1">
      <c r="A89" s="27"/>
      <c r="B89" s="27"/>
      <c r="C89" s="27" t="s">
        <v>52</v>
      </c>
      <c r="D89" s="27" t="s">
        <v>407</v>
      </c>
      <c r="E89" s="27"/>
      <c r="F89" s="27"/>
      <c r="G89" s="37">
        <v>0</v>
      </c>
      <c r="H89" s="37">
        <v>0</v>
      </c>
    </row>
    <row r="90" spans="1:8" ht="15.75" customHeight="1">
      <c r="A90" s="27"/>
      <c r="B90" s="27"/>
      <c r="C90" s="27"/>
      <c r="D90" s="27"/>
      <c r="E90" s="27"/>
      <c r="F90" s="27"/>
      <c r="G90" s="37"/>
      <c r="H90" s="37"/>
    </row>
    <row r="91" spans="1:8" ht="15.75" customHeight="1">
      <c r="A91" s="33" t="s">
        <v>15</v>
      </c>
      <c r="B91" s="33"/>
      <c r="C91" s="33" t="s">
        <v>16</v>
      </c>
      <c r="D91" s="33"/>
      <c r="E91" s="33"/>
      <c r="F91" s="48"/>
      <c r="G91" s="25">
        <f>SUM(G92)</f>
        <v>600000</v>
      </c>
      <c r="H91" s="25">
        <f>SUM(H92)</f>
        <v>600000</v>
      </c>
    </row>
    <row r="92" spans="1:8" ht="15.75" customHeight="1">
      <c r="A92" s="27"/>
      <c r="B92" s="27" t="s">
        <v>56</v>
      </c>
      <c r="C92" s="27"/>
      <c r="D92" s="27" t="s">
        <v>57</v>
      </c>
      <c r="E92" s="27"/>
      <c r="F92" s="47"/>
      <c r="G92" s="29">
        <v>600000</v>
      </c>
      <c r="H92" s="29">
        <v>600000</v>
      </c>
    </row>
    <row r="93" spans="1:8" ht="15.75" customHeight="1">
      <c r="A93" s="27"/>
      <c r="B93" s="27" t="s">
        <v>373</v>
      </c>
      <c r="C93" s="27"/>
      <c r="D93" s="27" t="s">
        <v>406</v>
      </c>
      <c r="E93" s="27"/>
      <c r="F93" s="47"/>
      <c r="G93" s="29"/>
      <c r="H93" s="29"/>
    </row>
    <row r="94" spans="1:8" ht="15.75" customHeight="1">
      <c r="A94" s="27"/>
      <c r="B94" s="27"/>
      <c r="C94" s="27"/>
      <c r="D94" s="27"/>
      <c r="E94" s="27"/>
      <c r="F94" s="47"/>
      <c r="G94" s="29"/>
      <c r="H94" s="29"/>
    </row>
    <row r="95" spans="1:8" ht="15.75" customHeight="1">
      <c r="A95" s="33" t="s">
        <v>10</v>
      </c>
      <c r="B95" s="33"/>
      <c r="C95" s="33" t="s">
        <v>11</v>
      </c>
      <c r="D95" s="33"/>
      <c r="E95" s="33"/>
      <c r="F95" s="48"/>
      <c r="G95" s="25">
        <f>SUM(G96:G98)</f>
        <v>350000</v>
      </c>
      <c r="H95" s="25">
        <f>H96+H97</f>
        <v>1118189</v>
      </c>
    </row>
    <row r="96" spans="1:8" ht="15.75" customHeight="1">
      <c r="A96" s="27"/>
      <c r="B96" s="27" t="s">
        <v>58</v>
      </c>
      <c r="C96" s="27"/>
      <c r="D96" s="27" t="s">
        <v>150</v>
      </c>
      <c r="E96" s="27"/>
      <c r="F96" s="47"/>
      <c r="G96" s="29">
        <v>350000</v>
      </c>
      <c r="H96" s="29">
        <v>350000</v>
      </c>
    </row>
    <row r="97" spans="1:8" ht="15.75" customHeight="1">
      <c r="A97" s="27"/>
      <c r="B97" s="27" t="s">
        <v>375</v>
      </c>
      <c r="C97" s="27"/>
      <c r="D97" s="27" t="s">
        <v>546</v>
      </c>
      <c r="E97" s="27"/>
      <c r="F97" s="47"/>
      <c r="G97" s="29"/>
      <c r="H97" s="29">
        <f>H98+H99+H100</f>
        <v>768189</v>
      </c>
    </row>
    <row r="98" spans="1:8" ht="15.75" customHeight="1">
      <c r="A98" s="27"/>
      <c r="B98" s="27"/>
      <c r="C98" s="27"/>
      <c r="D98" s="27" t="s">
        <v>544</v>
      </c>
      <c r="E98" s="27"/>
      <c r="F98" s="47"/>
      <c r="G98" s="29">
        <f>G99</f>
        <v>0</v>
      </c>
      <c r="H98" s="29">
        <v>261879</v>
      </c>
    </row>
    <row r="99" spans="1:8" ht="15.75" customHeight="1">
      <c r="A99" s="27"/>
      <c r="B99" s="27"/>
      <c r="C99" s="27"/>
      <c r="D99" s="27" t="s">
        <v>424</v>
      </c>
      <c r="E99" s="27"/>
      <c r="F99" s="47"/>
      <c r="G99" s="29"/>
      <c r="H99" s="29">
        <v>84200</v>
      </c>
    </row>
    <row r="100" spans="1:8" ht="15.75" customHeight="1">
      <c r="A100" s="27"/>
      <c r="B100" s="27"/>
      <c r="C100" s="27"/>
      <c r="D100" s="27" t="s">
        <v>545</v>
      </c>
      <c r="E100" s="27"/>
      <c r="F100" s="47"/>
      <c r="G100" s="29"/>
      <c r="H100" s="29">
        <v>422110</v>
      </c>
    </row>
    <row r="101" spans="1:8" ht="15.75" customHeight="1">
      <c r="A101" s="27"/>
      <c r="B101" s="27"/>
      <c r="C101" s="27"/>
      <c r="D101" s="27"/>
      <c r="E101" s="27"/>
      <c r="F101" s="27"/>
      <c r="G101" s="37"/>
      <c r="H101" s="37"/>
    </row>
    <row r="102" spans="1:8" ht="15.75" customHeight="1">
      <c r="A102" s="33" t="s">
        <v>17</v>
      </c>
      <c r="B102" s="33"/>
      <c r="C102" s="33" t="s">
        <v>18</v>
      </c>
      <c r="D102" s="33"/>
      <c r="E102" s="33"/>
      <c r="F102" s="33"/>
      <c r="G102" s="34">
        <f>G103</f>
        <v>0</v>
      </c>
      <c r="H102" s="34">
        <f>H103</f>
        <v>56000000</v>
      </c>
    </row>
    <row r="103" spans="1:8" ht="15.75" customHeight="1">
      <c r="A103" s="27"/>
      <c r="B103" s="27" t="s">
        <v>531</v>
      </c>
      <c r="C103" s="27"/>
      <c r="D103" s="27" t="s">
        <v>547</v>
      </c>
      <c r="E103" s="27"/>
      <c r="F103" s="27"/>
      <c r="G103" s="37">
        <v>0</v>
      </c>
      <c r="H103" s="37">
        <v>56000000</v>
      </c>
    </row>
    <row r="104" spans="1:8" ht="15.75" customHeight="1">
      <c r="A104" s="27"/>
      <c r="B104" s="27"/>
      <c r="C104" s="27"/>
      <c r="D104" s="27"/>
      <c r="E104" s="27"/>
      <c r="F104" s="27"/>
      <c r="G104" s="37"/>
      <c r="H104" s="37"/>
    </row>
    <row r="105" spans="1:8" ht="15.75" customHeight="1">
      <c r="A105" s="33" t="s">
        <v>20</v>
      </c>
      <c r="B105" s="33"/>
      <c r="C105" s="33" t="s">
        <v>19</v>
      </c>
      <c r="D105" s="33"/>
      <c r="E105" s="33"/>
      <c r="F105" s="48"/>
      <c r="G105" s="25">
        <f>G106</f>
        <v>192810000</v>
      </c>
      <c r="H105" s="25">
        <f>H106</f>
        <v>222810000</v>
      </c>
    </row>
    <row r="106" spans="1:8" ht="15.75" customHeight="1">
      <c r="A106" s="27"/>
      <c r="B106" s="26" t="s">
        <v>101</v>
      </c>
      <c r="C106" s="26"/>
      <c r="D106" s="26" t="s">
        <v>102</v>
      </c>
      <c r="E106" s="26"/>
      <c r="F106" s="47"/>
      <c r="G106" s="28">
        <f>G107+G108+G109</f>
        <v>192810000</v>
      </c>
      <c r="H106" s="28">
        <f>H107+H108+H109</f>
        <v>222810000</v>
      </c>
    </row>
    <row r="107" spans="1:8" ht="15.75" customHeight="1">
      <c r="A107" s="27"/>
      <c r="B107" s="27"/>
      <c r="C107" s="27" t="s">
        <v>103</v>
      </c>
      <c r="D107" s="27"/>
      <c r="E107" s="27" t="s">
        <v>104</v>
      </c>
      <c r="F107" s="47"/>
      <c r="G107" s="29">
        <v>188810000</v>
      </c>
      <c r="H107" s="29">
        <v>188810000</v>
      </c>
    </row>
    <row r="108" spans="1:8" ht="15.75" customHeight="1">
      <c r="A108" s="27"/>
      <c r="B108" s="27"/>
      <c r="C108" s="27" t="s">
        <v>105</v>
      </c>
      <c r="D108" s="27"/>
      <c r="E108" s="27" t="s">
        <v>106</v>
      </c>
      <c r="F108" s="27"/>
      <c r="G108" s="37">
        <v>0</v>
      </c>
      <c r="H108" s="37">
        <v>30000000</v>
      </c>
    </row>
    <row r="109" spans="1:8" ht="15.75" customHeight="1">
      <c r="A109" s="27"/>
      <c r="B109" s="27"/>
      <c r="C109" s="27" t="s">
        <v>107</v>
      </c>
      <c r="D109" s="27"/>
      <c r="E109" s="27" t="s">
        <v>151</v>
      </c>
      <c r="F109" s="27"/>
      <c r="G109" s="37">
        <v>4000000</v>
      </c>
      <c r="H109" s="37">
        <v>4000000</v>
      </c>
    </row>
    <row r="110" spans="1:8" ht="15.75" customHeight="1">
      <c r="A110" s="33"/>
      <c r="B110" s="33"/>
      <c r="C110" s="33" t="s">
        <v>125</v>
      </c>
      <c r="D110" s="33"/>
      <c r="E110" s="33"/>
      <c r="F110" s="33"/>
      <c r="G110" s="34">
        <f>G11+G44+G48+G62+G91+G95+G105+G102</f>
        <v>529313392</v>
      </c>
      <c r="H110" s="34">
        <f>H11+H44+H48+H62+H91+H95+H105+H102</f>
        <v>706078936</v>
      </c>
    </row>
  </sheetData>
  <sheetProtection selectLockedCells="1" selectUnlockedCells="1"/>
  <mergeCells count="8">
    <mergeCell ref="H8:H10"/>
    <mergeCell ref="A1:G1"/>
    <mergeCell ref="A4:G4"/>
    <mergeCell ref="A5:G5"/>
    <mergeCell ref="A6:G6"/>
    <mergeCell ref="A8:F10"/>
    <mergeCell ref="G8:G10"/>
    <mergeCell ref="A2:G2"/>
  </mergeCells>
  <printOptions headings="1"/>
  <pageMargins left="0.25" right="0.25" top="0.75" bottom="0.75" header="0.5118055555555555" footer="0.5118055555555555"/>
  <pageSetup horizontalDpi="300" verticalDpi="300" orientation="portrait" paperSize="9" scale="86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7.28125" style="1" customWidth="1"/>
    <col min="5" max="5" width="13.00390625" style="1" customWidth="1"/>
    <col min="6" max="6" width="12.140625" style="1" customWidth="1"/>
    <col min="7" max="7" width="9.421875" style="1" customWidth="1"/>
    <col min="8" max="8" width="13.140625" style="1" customWidth="1"/>
    <col min="9" max="16384" width="9.140625" style="1" customWidth="1"/>
  </cols>
  <sheetData>
    <row r="1" spans="1:8" ht="15.75">
      <c r="A1" s="185" t="s">
        <v>591</v>
      </c>
      <c r="B1" s="185"/>
      <c r="C1" s="185"/>
      <c r="D1" s="185"/>
      <c r="E1" s="185"/>
      <c r="F1" s="185"/>
      <c r="G1" s="185"/>
      <c r="H1" s="185"/>
    </row>
    <row r="2" spans="1:8" ht="15.75">
      <c r="A2" s="185" t="s">
        <v>565</v>
      </c>
      <c r="B2" s="185"/>
      <c r="C2" s="185"/>
      <c r="D2" s="185"/>
      <c r="E2" s="185"/>
      <c r="F2" s="185"/>
      <c r="G2" s="185"/>
      <c r="H2" s="185"/>
    </row>
    <row r="3" spans="1:8" ht="15.75">
      <c r="A3" s="49"/>
      <c r="B3" s="49"/>
      <c r="C3" s="49"/>
      <c r="D3" s="127"/>
      <c r="E3" s="127"/>
      <c r="F3" s="127"/>
      <c r="G3" s="127"/>
      <c r="H3" s="127"/>
    </row>
    <row r="4" spans="1:8" ht="15.75">
      <c r="A4" s="179" t="s">
        <v>0</v>
      </c>
      <c r="B4" s="179"/>
      <c r="C4" s="179"/>
      <c r="D4" s="179"/>
      <c r="E4" s="179"/>
      <c r="F4" s="179"/>
      <c r="G4" s="179"/>
      <c r="H4" s="179"/>
    </row>
    <row r="5" spans="1:8" ht="15.75">
      <c r="A5" s="186" t="s">
        <v>549</v>
      </c>
      <c r="B5" s="186"/>
      <c r="C5" s="186"/>
      <c r="D5" s="186"/>
      <c r="E5" s="186"/>
      <c r="F5" s="186"/>
      <c r="G5" s="186"/>
      <c r="H5" s="186"/>
    </row>
    <row r="6" spans="1:8" ht="15.75">
      <c r="A6" s="186" t="s">
        <v>152</v>
      </c>
      <c r="B6" s="186"/>
      <c r="C6" s="186"/>
      <c r="D6" s="186"/>
      <c r="E6" s="186"/>
      <c r="F6" s="186"/>
      <c r="G6" s="186"/>
      <c r="H6" s="186"/>
    </row>
    <row r="7" spans="4:8" ht="15.75">
      <c r="D7" s="50"/>
      <c r="E7" s="187" t="s">
        <v>408</v>
      </c>
      <c r="F7" s="187"/>
      <c r="G7" s="187"/>
      <c r="H7" s="187"/>
    </row>
    <row r="8" spans="1:8" ht="12.75" customHeight="1">
      <c r="A8" s="188" t="s">
        <v>153</v>
      </c>
      <c r="B8" s="188"/>
      <c r="C8" s="188"/>
      <c r="D8" s="188"/>
      <c r="E8" s="189" t="s">
        <v>154</v>
      </c>
      <c r="F8" s="189" t="s">
        <v>155</v>
      </c>
      <c r="G8" s="189" t="s">
        <v>420</v>
      </c>
      <c r="H8" s="189" t="s">
        <v>156</v>
      </c>
    </row>
    <row r="9" spans="1:8" ht="15.75">
      <c r="A9" s="188"/>
      <c r="B9" s="188"/>
      <c r="C9" s="188"/>
      <c r="D9" s="188"/>
      <c r="E9" s="189"/>
      <c r="F9" s="189"/>
      <c r="G9" s="189"/>
      <c r="H9" s="189"/>
    </row>
    <row r="10" spans="1:8" ht="15.75">
      <c r="A10" s="188"/>
      <c r="B10" s="188"/>
      <c r="C10" s="188"/>
      <c r="D10" s="188"/>
      <c r="E10" s="189"/>
      <c r="F10" s="189"/>
      <c r="G10" s="189"/>
      <c r="H10" s="189"/>
    </row>
    <row r="11" spans="1:9" ht="15.75">
      <c r="A11" s="190" t="s">
        <v>157</v>
      </c>
      <c r="B11" s="190"/>
      <c r="C11" s="190"/>
      <c r="D11" s="190"/>
      <c r="E11" s="53">
        <v>2288879</v>
      </c>
      <c r="F11" s="52"/>
      <c r="G11" s="52"/>
      <c r="H11" s="53">
        <v>2288879</v>
      </c>
      <c r="I11" s="54"/>
    </row>
    <row r="12" spans="1:9" ht="15.75">
      <c r="A12" s="191" t="s">
        <v>409</v>
      </c>
      <c r="B12" s="191"/>
      <c r="C12" s="191"/>
      <c r="D12" s="191"/>
      <c r="E12" s="56">
        <v>0</v>
      </c>
      <c r="F12" s="56"/>
      <c r="G12" s="59"/>
      <c r="H12" s="53">
        <f aca="true" t="shared" si="0" ref="H12:H32">E12+F12+G12</f>
        <v>0</v>
      </c>
      <c r="I12" s="57"/>
    </row>
    <row r="13" spans="1:9" ht="15.75">
      <c r="A13" s="55" t="s">
        <v>410</v>
      </c>
      <c r="B13" s="55"/>
      <c r="C13" s="55"/>
      <c r="D13" s="55"/>
      <c r="E13" s="56">
        <v>0</v>
      </c>
      <c r="F13" s="56"/>
      <c r="G13" s="59"/>
      <c r="H13" s="53">
        <f t="shared" si="0"/>
        <v>0</v>
      </c>
      <c r="I13" s="57"/>
    </row>
    <row r="14" spans="1:9" ht="15.75">
      <c r="A14" s="55" t="s">
        <v>411</v>
      </c>
      <c r="B14" s="55"/>
      <c r="C14" s="55"/>
      <c r="D14" s="55"/>
      <c r="E14" s="56">
        <v>106700000</v>
      </c>
      <c r="F14" s="56"/>
      <c r="G14" s="59"/>
      <c r="H14" s="53">
        <f t="shared" si="0"/>
        <v>106700000</v>
      </c>
      <c r="I14" s="57"/>
    </row>
    <row r="15" spans="1:9" ht="15.75">
      <c r="A15" s="55" t="s">
        <v>550</v>
      </c>
      <c r="B15" s="55"/>
      <c r="C15" s="55"/>
      <c r="D15" s="55"/>
      <c r="E15" s="56">
        <v>30000000</v>
      </c>
      <c r="F15" s="56"/>
      <c r="G15" s="59"/>
      <c r="H15" s="53">
        <f t="shared" si="0"/>
        <v>30000000</v>
      </c>
      <c r="I15" s="57"/>
    </row>
    <row r="16" spans="1:9" ht="15.75">
      <c r="A16" s="190" t="s">
        <v>414</v>
      </c>
      <c r="B16" s="190"/>
      <c r="C16" s="190"/>
      <c r="D16" s="190"/>
      <c r="E16" s="53">
        <v>127000</v>
      </c>
      <c r="F16" s="53"/>
      <c r="G16" s="122"/>
      <c r="H16" s="53">
        <f t="shared" si="0"/>
        <v>127000</v>
      </c>
      <c r="I16" s="57"/>
    </row>
    <row r="17" spans="1:9" ht="15.75">
      <c r="A17" s="190" t="s">
        <v>480</v>
      </c>
      <c r="B17" s="190"/>
      <c r="C17" s="190"/>
      <c r="D17" s="190"/>
      <c r="E17" s="53">
        <v>76597661</v>
      </c>
      <c r="F17" s="53"/>
      <c r="G17" s="122"/>
      <c r="H17" s="53">
        <v>76597661</v>
      </c>
      <c r="I17" s="57"/>
    </row>
    <row r="18" spans="1:9" ht="15.75">
      <c r="A18" s="191" t="s">
        <v>415</v>
      </c>
      <c r="B18" s="191"/>
      <c r="C18" s="191"/>
      <c r="D18" s="191"/>
      <c r="E18" s="56">
        <v>130906654</v>
      </c>
      <c r="F18" s="56"/>
      <c r="G18" s="59"/>
      <c r="H18" s="53">
        <v>130906654</v>
      </c>
      <c r="I18" s="57"/>
    </row>
    <row r="19" spans="1:9" ht="15.75">
      <c r="A19" s="55" t="s">
        <v>412</v>
      </c>
      <c r="B19" s="55"/>
      <c r="C19" s="55"/>
      <c r="D19" s="55"/>
      <c r="E19" s="56">
        <v>4000000</v>
      </c>
      <c r="F19" s="56"/>
      <c r="G19" s="59"/>
      <c r="H19" s="53">
        <f t="shared" si="0"/>
        <v>4000000</v>
      </c>
      <c r="I19" s="57"/>
    </row>
    <row r="20" spans="1:9" ht="15.75">
      <c r="A20" s="191" t="s">
        <v>413</v>
      </c>
      <c r="B20" s="191"/>
      <c r="C20" s="191"/>
      <c r="D20" s="191"/>
      <c r="E20" s="56">
        <v>189325272</v>
      </c>
      <c r="F20" s="56"/>
      <c r="G20" s="59"/>
      <c r="H20" s="53">
        <f t="shared" si="0"/>
        <v>189325272</v>
      </c>
      <c r="I20" s="57"/>
    </row>
    <row r="21" spans="1:9" ht="15.75">
      <c r="A21" s="55" t="s">
        <v>158</v>
      </c>
      <c r="B21" s="55"/>
      <c r="C21" s="55"/>
      <c r="D21" s="55"/>
      <c r="E21" s="56">
        <v>8250000</v>
      </c>
      <c r="F21" s="56"/>
      <c r="G21" s="59"/>
      <c r="H21" s="53">
        <f t="shared" si="0"/>
        <v>8250000</v>
      </c>
      <c r="I21" s="57"/>
    </row>
    <row r="22" spans="1:9" ht="15.75">
      <c r="A22" s="190" t="s">
        <v>111</v>
      </c>
      <c r="B22" s="190"/>
      <c r="C22" s="190"/>
      <c r="D22" s="190"/>
      <c r="E22" s="53"/>
      <c r="F22" s="53">
        <v>56314000</v>
      </c>
      <c r="G22" s="122"/>
      <c r="H22" s="53">
        <f t="shared" si="0"/>
        <v>56314000</v>
      </c>
      <c r="I22" s="57"/>
    </row>
    <row r="23" spans="1:9" ht="15.75">
      <c r="A23" s="190" t="s">
        <v>551</v>
      </c>
      <c r="B23" s="190"/>
      <c r="C23" s="190"/>
      <c r="D23" s="190"/>
      <c r="E23" s="53"/>
      <c r="F23" s="53">
        <v>578160</v>
      </c>
      <c r="G23" s="122"/>
      <c r="H23" s="53">
        <v>578160</v>
      </c>
      <c r="I23" s="57"/>
    </row>
    <row r="24" spans="1:9" ht="15.75">
      <c r="A24" s="190" t="s">
        <v>114</v>
      </c>
      <c r="B24" s="190"/>
      <c r="C24" s="190"/>
      <c r="D24" s="190"/>
      <c r="E24" s="53"/>
      <c r="F24" s="53">
        <v>1384000</v>
      </c>
      <c r="G24" s="122"/>
      <c r="H24" s="53">
        <f t="shared" si="0"/>
        <v>1384000</v>
      </c>
      <c r="I24" s="58"/>
    </row>
    <row r="25" spans="1:9" ht="15.75">
      <c r="A25" s="190" t="s">
        <v>581</v>
      </c>
      <c r="B25" s="190"/>
      <c r="C25" s="190"/>
      <c r="D25" s="190"/>
      <c r="E25" s="53"/>
      <c r="F25" s="53">
        <v>68470000</v>
      </c>
      <c r="G25" s="122"/>
      <c r="H25" s="53">
        <f t="shared" si="0"/>
        <v>68470000</v>
      </c>
      <c r="I25" s="58"/>
    </row>
    <row r="26" spans="1:9" ht="15.75">
      <c r="A26" s="190" t="s">
        <v>115</v>
      </c>
      <c r="B26" s="190"/>
      <c r="C26" s="190"/>
      <c r="D26" s="190"/>
      <c r="E26" s="53">
        <v>0</v>
      </c>
      <c r="F26" s="53"/>
      <c r="G26" s="122"/>
      <c r="H26" s="53">
        <f t="shared" si="0"/>
        <v>0</v>
      </c>
      <c r="I26" s="58"/>
    </row>
    <row r="27" spans="1:9" ht="15.75">
      <c r="A27" s="190" t="s">
        <v>116</v>
      </c>
      <c r="B27" s="190"/>
      <c r="C27" s="190"/>
      <c r="D27" s="190"/>
      <c r="E27" s="53">
        <v>500000</v>
      </c>
      <c r="F27" s="53"/>
      <c r="G27" s="122"/>
      <c r="H27" s="53">
        <f t="shared" si="0"/>
        <v>500000</v>
      </c>
      <c r="I27" s="58"/>
    </row>
    <row r="28" spans="1:9" ht="15.75">
      <c r="A28" s="190" t="s">
        <v>117</v>
      </c>
      <c r="B28" s="190"/>
      <c r="C28" s="190"/>
      <c r="D28" s="190"/>
      <c r="E28" s="53">
        <v>3977000</v>
      </c>
      <c r="F28" s="53"/>
      <c r="G28" s="122"/>
      <c r="H28" s="53">
        <f t="shared" si="0"/>
        <v>3977000</v>
      </c>
      <c r="I28" s="58"/>
    </row>
    <row r="29" spans="1:9" ht="15.75">
      <c r="A29" s="190" t="s">
        <v>120</v>
      </c>
      <c r="B29" s="190"/>
      <c r="C29" s="190"/>
      <c r="D29" s="190"/>
      <c r="E29" s="53"/>
      <c r="F29" s="53">
        <v>25400000</v>
      </c>
      <c r="G29" s="122"/>
      <c r="H29" s="53">
        <f t="shared" si="0"/>
        <v>25400000</v>
      </c>
      <c r="I29" s="58"/>
    </row>
    <row r="30" spans="1:9" ht="15.75">
      <c r="A30" s="190" t="s">
        <v>121</v>
      </c>
      <c r="B30" s="190"/>
      <c r="C30" s="190"/>
      <c r="D30" s="190"/>
      <c r="E30" s="53"/>
      <c r="F30" s="53">
        <v>127000</v>
      </c>
      <c r="G30" s="122"/>
      <c r="H30" s="53">
        <f t="shared" si="0"/>
        <v>127000</v>
      </c>
      <c r="I30" s="58"/>
    </row>
    <row r="31" spans="1:9" ht="15.75">
      <c r="A31" s="190" t="s">
        <v>159</v>
      </c>
      <c r="B31" s="190"/>
      <c r="C31" s="190"/>
      <c r="D31" s="190"/>
      <c r="E31" s="53"/>
      <c r="F31" s="53">
        <v>1133310</v>
      </c>
      <c r="G31" s="122"/>
      <c r="H31" s="53">
        <f t="shared" si="0"/>
        <v>1133310</v>
      </c>
      <c r="I31" s="58"/>
    </row>
    <row r="32" spans="1:9" ht="15.75">
      <c r="A32" s="190" t="s">
        <v>124</v>
      </c>
      <c r="B32" s="190"/>
      <c r="C32" s="190"/>
      <c r="D32" s="190"/>
      <c r="E32" s="53">
        <v>0</v>
      </c>
      <c r="F32" s="53"/>
      <c r="G32" s="122"/>
      <c r="H32" s="53">
        <f t="shared" si="0"/>
        <v>0</v>
      </c>
      <c r="I32" s="57"/>
    </row>
    <row r="33" spans="1:9" ht="15.75">
      <c r="A33" s="192" t="s">
        <v>125</v>
      </c>
      <c r="B33" s="192"/>
      <c r="C33" s="192"/>
      <c r="D33" s="192"/>
      <c r="E33" s="59">
        <f>SUM(E11:E32)</f>
        <v>552672466</v>
      </c>
      <c r="F33" s="59">
        <f>SUM(F11:F32)</f>
        <v>153406470</v>
      </c>
      <c r="G33" s="59">
        <f>SUM(G11:G32)</f>
        <v>0</v>
      </c>
      <c r="H33" s="59">
        <f>SUM(H11:H32)</f>
        <v>706078936</v>
      </c>
      <c r="I33" s="57"/>
    </row>
  </sheetData>
  <sheetProtection selectLockedCells="1" selectUnlockedCells="1"/>
  <mergeCells count="29">
    <mergeCell ref="A31:D31"/>
    <mergeCell ref="A32:D32"/>
    <mergeCell ref="A33:D33"/>
    <mergeCell ref="A24:D24"/>
    <mergeCell ref="A26:D26"/>
    <mergeCell ref="A27:D27"/>
    <mergeCell ref="A28:D28"/>
    <mergeCell ref="A29:D29"/>
    <mergeCell ref="A30:D30"/>
    <mergeCell ref="A12:D12"/>
    <mergeCell ref="A16:D16"/>
    <mergeCell ref="A17:D17"/>
    <mergeCell ref="A18:D18"/>
    <mergeCell ref="A20:D20"/>
    <mergeCell ref="A22:D22"/>
    <mergeCell ref="A25:D25"/>
    <mergeCell ref="A23:D23"/>
    <mergeCell ref="A8:D10"/>
    <mergeCell ref="E8:E10"/>
    <mergeCell ref="F8:F10"/>
    <mergeCell ref="G8:G10"/>
    <mergeCell ref="H8:H10"/>
    <mergeCell ref="A11:D11"/>
    <mergeCell ref="A1:H1"/>
    <mergeCell ref="A4:H4"/>
    <mergeCell ref="A5:H5"/>
    <mergeCell ref="A6:H6"/>
    <mergeCell ref="E7:H7"/>
    <mergeCell ref="A2:H2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10"/>
  <sheetViews>
    <sheetView zoomScaleSheetLayoutView="100" workbookViewId="0" topLeftCell="A1">
      <selection activeCell="A1" sqref="A1:G1"/>
    </sheetView>
  </sheetViews>
  <sheetFormatPr defaultColWidth="9.140625" defaultRowHeight="15.75" customHeight="1"/>
  <cols>
    <col min="1" max="1" width="3.28125" style="60" customWidth="1"/>
    <col min="2" max="2" width="4.8515625" style="58" customWidth="1"/>
    <col min="3" max="3" width="7.140625" style="58" customWidth="1"/>
    <col min="4" max="4" width="6.421875" style="58" customWidth="1"/>
    <col min="5" max="5" width="41.7109375" style="58" customWidth="1"/>
    <col min="6" max="6" width="11.57421875" style="58" customWidth="1"/>
    <col min="7" max="7" width="12.7109375" style="58" customWidth="1"/>
    <col min="8" max="8" width="12.57421875" style="1" customWidth="1"/>
    <col min="9" max="9" width="11.00390625" style="150" bestFit="1" customWidth="1"/>
    <col min="10" max="16384" width="9.140625" style="1" customWidth="1"/>
  </cols>
  <sheetData>
    <row r="1" spans="1:7" ht="15.75" customHeight="1">
      <c r="A1" s="196" t="s">
        <v>592</v>
      </c>
      <c r="B1" s="196"/>
      <c r="C1" s="196"/>
      <c r="D1" s="196"/>
      <c r="E1" s="196"/>
      <c r="F1" s="196"/>
      <c r="G1" s="196"/>
    </row>
    <row r="2" spans="1:7" ht="15.75" customHeight="1">
      <c r="A2" s="196" t="s">
        <v>566</v>
      </c>
      <c r="B2" s="196"/>
      <c r="C2" s="196"/>
      <c r="D2" s="196"/>
      <c r="E2" s="196"/>
      <c r="F2" s="196"/>
      <c r="G2" s="196"/>
    </row>
    <row r="3" spans="1:7" ht="15.75" customHeight="1">
      <c r="A3" s="173"/>
      <c r="B3" s="173"/>
      <c r="C3" s="173"/>
      <c r="D3" s="173"/>
      <c r="E3" s="173"/>
      <c r="F3" s="173"/>
      <c r="G3" s="173"/>
    </row>
    <row r="4" spans="1:7" ht="15.75" customHeight="1">
      <c r="A4" s="179" t="s">
        <v>0</v>
      </c>
      <c r="B4" s="179"/>
      <c r="C4" s="179"/>
      <c r="D4" s="179"/>
      <c r="E4" s="179"/>
      <c r="F4" s="179"/>
      <c r="G4" s="179"/>
    </row>
    <row r="5" spans="1:7" ht="15.75" customHeight="1">
      <c r="A5" s="179" t="s">
        <v>556</v>
      </c>
      <c r="B5" s="179"/>
      <c r="C5" s="179"/>
      <c r="D5" s="179"/>
      <c r="E5" s="179"/>
      <c r="F5" s="179"/>
      <c r="G5" s="179"/>
    </row>
    <row r="6" spans="1:7" ht="15.75" customHeight="1">
      <c r="A6" s="179" t="s">
        <v>43</v>
      </c>
      <c r="B6" s="179"/>
      <c r="C6" s="179"/>
      <c r="D6" s="179"/>
      <c r="E6" s="179"/>
      <c r="F6" s="179"/>
      <c r="G6" s="179"/>
    </row>
    <row r="7" spans="1:7" ht="15.75" customHeight="1">
      <c r="A7" s="23"/>
      <c r="B7" s="23"/>
      <c r="C7" s="23"/>
      <c r="D7" s="23"/>
      <c r="E7" s="23"/>
      <c r="F7" s="193" t="s">
        <v>421</v>
      </c>
      <c r="G7" s="193"/>
    </row>
    <row r="8" spans="1:8" ht="15.75" customHeight="1">
      <c r="A8" s="184" t="s">
        <v>160</v>
      </c>
      <c r="B8" s="184"/>
      <c r="C8" s="184"/>
      <c r="D8" s="184"/>
      <c r="E8" s="184"/>
      <c r="F8" s="194" t="s">
        <v>161</v>
      </c>
      <c r="G8" s="177" t="s">
        <v>2</v>
      </c>
      <c r="H8" s="177" t="s">
        <v>489</v>
      </c>
    </row>
    <row r="9" spans="1:9" s="22" customFormat="1" ht="15.75" customHeight="1">
      <c r="A9" s="184"/>
      <c r="B9" s="184"/>
      <c r="C9" s="184"/>
      <c r="D9" s="184"/>
      <c r="E9" s="184"/>
      <c r="F9" s="194"/>
      <c r="G9" s="177"/>
      <c r="H9" s="177"/>
      <c r="I9" s="151"/>
    </row>
    <row r="10" spans="1:9" s="57" customFormat="1" ht="15.75" customHeight="1">
      <c r="A10" s="9" t="s">
        <v>162</v>
      </c>
      <c r="B10" s="24"/>
      <c r="C10" s="24"/>
      <c r="D10" s="24"/>
      <c r="E10" s="24"/>
      <c r="F10" s="24"/>
      <c r="G10" s="61">
        <f>G11+G25+G30+G67+G83+G78</f>
        <v>115677610</v>
      </c>
      <c r="H10" s="61">
        <f>H11+H25+H30+H67+H83+H78</f>
        <v>135137979</v>
      </c>
      <c r="I10" s="152"/>
    </row>
    <row r="11" spans="1:9" s="57" customFormat="1" ht="15.75" customHeight="1">
      <c r="A11" s="30" t="s">
        <v>23</v>
      </c>
      <c r="B11" s="62"/>
      <c r="C11" s="62" t="s">
        <v>163</v>
      </c>
      <c r="D11" s="62"/>
      <c r="E11" s="62"/>
      <c r="F11" s="63">
        <v>2</v>
      </c>
      <c r="G11" s="64">
        <f>G12+G16</f>
        <v>14836240</v>
      </c>
      <c r="H11" s="64">
        <f>H12+H16</f>
        <v>14836240</v>
      </c>
      <c r="I11" s="152"/>
    </row>
    <row r="12" spans="1:9" s="57" customFormat="1" ht="15.75" customHeight="1">
      <c r="A12" s="65"/>
      <c r="B12" s="62" t="s">
        <v>164</v>
      </c>
      <c r="C12" s="62"/>
      <c r="D12" s="62" t="s">
        <v>165</v>
      </c>
      <c r="E12" s="62"/>
      <c r="F12" s="40"/>
      <c r="G12" s="64">
        <f>SUM(G13:G15)</f>
        <v>1889000</v>
      </c>
      <c r="H12" s="64">
        <f>SUM(H13:H15)</f>
        <v>1889000</v>
      </c>
      <c r="I12" s="152"/>
    </row>
    <row r="13" spans="1:9" s="57" customFormat="1" ht="15.75" customHeight="1">
      <c r="A13" s="27"/>
      <c r="B13" s="40"/>
      <c r="C13" s="40" t="s">
        <v>166</v>
      </c>
      <c r="D13" s="40" t="s">
        <v>167</v>
      </c>
      <c r="E13" s="40"/>
      <c r="F13" s="40"/>
      <c r="G13" s="66">
        <v>1740000</v>
      </c>
      <c r="H13" s="66">
        <v>1740000</v>
      </c>
      <c r="I13" s="152"/>
    </row>
    <row r="14" spans="1:9" s="57" customFormat="1" ht="15.75" customHeight="1">
      <c r="A14" s="27"/>
      <c r="B14" s="40"/>
      <c r="C14" s="40" t="s">
        <v>425</v>
      </c>
      <c r="D14" s="40" t="s">
        <v>426</v>
      </c>
      <c r="E14" s="40"/>
      <c r="F14" s="40"/>
      <c r="G14" s="66">
        <v>0</v>
      </c>
      <c r="H14" s="66">
        <v>0</v>
      </c>
      <c r="I14" s="152"/>
    </row>
    <row r="15" spans="1:9" s="57" customFormat="1" ht="15.75" customHeight="1">
      <c r="A15" s="65"/>
      <c r="B15" s="40"/>
      <c r="C15" s="40" t="s">
        <v>168</v>
      </c>
      <c r="D15" s="40" t="s">
        <v>169</v>
      </c>
      <c r="E15" s="40"/>
      <c r="F15" s="40"/>
      <c r="G15" s="66">
        <v>149000</v>
      </c>
      <c r="H15" s="66">
        <v>149000</v>
      </c>
      <c r="I15" s="152"/>
    </row>
    <row r="16" spans="1:9" s="57" customFormat="1" ht="15.75" customHeight="1">
      <c r="A16" s="65"/>
      <c r="B16" s="62" t="s">
        <v>170</v>
      </c>
      <c r="C16" s="62"/>
      <c r="D16" s="62" t="s">
        <v>171</v>
      </c>
      <c r="E16" s="62"/>
      <c r="F16" s="40"/>
      <c r="G16" s="64">
        <f>G17+G23</f>
        <v>12947240</v>
      </c>
      <c r="H16" s="64">
        <f>H17+H23</f>
        <v>12947240</v>
      </c>
      <c r="I16" s="152"/>
    </row>
    <row r="17" spans="1:9" s="57" customFormat="1" ht="15.75" customHeight="1">
      <c r="A17" s="65"/>
      <c r="B17" s="40"/>
      <c r="C17" s="40" t="s">
        <v>172</v>
      </c>
      <c r="D17" s="40" t="s">
        <v>173</v>
      </c>
      <c r="E17" s="40"/>
      <c r="F17" s="40"/>
      <c r="G17" s="66">
        <f>SUM(G18:G22)</f>
        <v>12447240</v>
      </c>
      <c r="H17" s="66">
        <f>SUM(H18:H22)</f>
        <v>12447240</v>
      </c>
      <c r="I17" s="152"/>
    </row>
    <row r="18" spans="1:9" s="57" customFormat="1" ht="15.75" customHeight="1">
      <c r="A18" s="65"/>
      <c r="B18" s="40"/>
      <c r="C18" s="40"/>
      <c r="D18" s="40"/>
      <c r="E18" s="67" t="s">
        <v>174</v>
      </c>
      <c r="F18" s="40"/>
      <c r="G18" s="68">
        <v>4786500</v>
      </c>
      <c r="H18" s="68">
        <v>4786500</v>
      </c>
      <c r="I18" s="152"/>
    </row>
    <row r="19" spans="1:9" s="57" customFormat="1" ht="15.75" customHeight="1">
      <c r="A19" s="65"/>
      <c r="B19" s="40"/>
      <c r="C19" s="40"/>
      <c r="D19" s="40"/>
      <c r="E19" s="67" t="s">
        <v>454</v>
      </c>
      <c r="F19" s="40"/>
      <c r="G19" s="68">
        <v>1196800</v>
      </c>
      <c r="H19" s="68">
        <v>1196800</v>
      </c>
      <c r="I19" s="152"/>
    </row>
    <row r="20" spans="1:9" s="57" customFormat="1" ht="15.75" customHeight="1">
      <c r="A20" s="65"/>
      <c r="B20" s="40"/>
      <c r="C20" s="40"/>
      <c r="D20" s="40"/>
      <c r="E20" s="67" t="s">
        <v>169</v>
      </c>
      <c r="F20" s="40"/>
      <c r="G20" s="68">
        <v>149000</v>
      </c>
      <c r="H20" s="68">
        <v>149000</v>
      </c>
      <c r="I20" s="152"/>
    </row>
    <row r="21" spans="1:9" s="57" customFormat="1" ht="15.75" customHeight="1">
      <c r="A21" s="65"/>
      <c r="B21" s="40"/>
      <c r="C21" s="40"/>
      <c r="D21" s="40"/>
      <c r="E21" s="67" t="s">
        <v>175</v>
      </c>
      <c r="F21" s="40"/>
      <c r="G21" s="68">
        <v>5273880</v>
      </c>
      <c r="H21" s="68">
        <v>5273880</v>
      </c>
      <c r="I21" s="152"/>
    </row>
    <row r="22" spans="1:9" s="57" customFormat="1" ht="15.75" customHeight="1">
      <c r="A22" s="65"/>
      <c r="B22" s="40"/>
      <c r="C22" s="40"/>
      <c r="D22" s="67"/>
      <c r="E22" s="67" t="s">
        <v>176</v>
      </c>
      <c r="F22" s="40"/>
      <c r="G22" s="68">
        <v>1041060</v>
      </c>
      <c r="H22" s="68">
        <v>1041060</v>
      </c>
      <c r="I22" s="152"/>
    </row>
    <row r="23" spans="1:9" s="57" customFormat="1" ht="15.75" customHeight="1">
      <c r="A23" s="65"/>
      <c r="B23" s="40"/>
      <c r="C23" s="40" t="s">
        <v>177</v>
      </c>
      <c r="D23" s="40" t="s">
        <v>178</v>
      </c>
      <c r="E23" s="40"/>
      <c r="F23" s="40"/>
      <c r="G23" s="66">
        <v>500000</v>
      </c>
      <c r="H23" s="66">
        <v>500000</v>
      </c>
      <c r="I23" s="152"/>
    </row>
    <row r="24" spans="1:9" s="57" customFormat="1" ht="15.75" customHeight="1">
      <c r="A24" s="65"/>
      <c r="B24" s="40"/>
      <c r="C24" s="40"/>
      <c r="D24" s="40"/>
      <c r="E24" s="40"/>
      <c r="F24" s="40"/>
      <c r="G24" s="66"/>
      <c r="H24" s="66"/>
      <c r="I24" s="152"/>
    </row>
    <row r="25" spans="1:9" s="57" customFormat="1" ht="15.75" customHeight="1">
      <c r="A25" s="30" t="s">
        <v>25</v>
      </c>
      <c r="B25" s="62"/>
      <c r="C25" s="62" t="s">
        <v>179</v>
      </c>
      <c r="D25" s="69"/>
      <c r="E25" s="69"/>
      <c r="F25" s="70"/>
      <c r="G25" s="64">
        <f>SUM(G26:G28)</f>
        <v>3300520</v>
      </c>
      <c r="H25" s="64">
        <f>SUM(H26:H28)</f>
        <v>3450520</v>
      </c>
      <c r="I25" s="152"/>
    </row>
    <row r="26" spans="1:9" s="57" customFormat="1" ht="15.75" customHeight="1">
      <c r="A26" s="65"/>
      <c r="B26" s="40"/>
      <c r="C26" s="40" t="s">
        <v>493</v>
      </c>
      <c r="D26" s="67" t="s">
        <v>180</v>
      </c>
      <c r="E26" s="40"/>
      <c r="F26" s="40"/>
      <c r="G26" s="66">
        <v>3198420</v>
      </c>
      <c r="H26" s="128">
        <v>3198420</v>
      </c>
      <c r="I26" s="152"/>
    </row>
    <row r="27" spans="1:9" s="57" customFormat="1" ht="15.75" customHeight="1">
      <c r="A27" s="65"/>
      <c r="B27" s="40"/>
      <c r="C27" s="40" t="s">
        <v>494</v>
      </c>
      <c r="D27" s="67" t="s">
        <v>181</v>
      </c>
      <c r="E27" s="40"/>
      <c r="F27" s="40"/>
      <c r="G27" s="66">
        <v>49300</v>
      </c>
      <c r="H27" s="128">
        <v>199300</v>
      </c>
      <c r="I27" s="152"/>
    </row>
    <row r="28" spans="1:9" s="57" customFormat="1" ht="15.75" customHeight="1">
      <c r="A28" s="65"/>
      <c r="B28" s="40"/>
      <c r="C28" s="40" t="s">
        <v>495</v>
      </c>
      <c r="D28" s="67" t="s">
        <v>182</v>
      </c>
      <c r="E28" s="40"/>
      <c r="F28" s="40"/>
      <c r="G28" s="66">
        <v>52800</v>
      </c>
      <c r="H28" s="66">
        <v>52800</v>
      </c>
      <c r="I28" s="152"/>
    </row>
    <row r="29" spans="1:9" s="57" customFormat="1" ht="15.75" customHeight="1">
      <c r="A29" s="65"/>
      <c r="B29" s="40"/>
      <c r="C29" s="40"/>
      <c r="D29" s="40"/>
      <c r="E29" s="40"/>
      <c r="F29" s="40"/>
      <c r="G29" s="66"/>
      <c r="H29" s="66"/>
      <c r="I29" s="152"/>
    </row>
    <row r="30" spans="1:9" s="57" customFormat="1" ht="15.75" customHeight="1">
      <c r="A30" s="30" t="s">
        <v>27</v>
      </c>
      <c r="B30" s="62"/>
      <c r="C30" s="62" t="s">
        <v>28</v>
      </c>
      <c r="D30" s="62"/>
      <c r="E30" s="62"/>
      <c r="F30" s="40"/>
      <c r="G30" s="64">
        <f>G31+G39+G46+G57+G62</f>
        <v>21850100</v>
      </c>
      <c r="H30" s="64">
        <f>H31+H39+H46+H57+H62</f>
        <v>21723100</v>
      </c>
      <c r="I30" s="152"/>
    </row>
    <row r="31" spans="1:9" s="74" customFormat="1" ht="15.75" customHeight="1">
      <c r="A31" s="71"/>
      <c r="B31" s="62" t="s">
        <v>183</v>
      </c>
      <c r="C31" s="72"/>
      <c r="D31" s="62" t="s">
        <v>184</v>
      </c>
      <c r="E31" s="73"/>
      <c r="F31" s="71"/>
      <c r="G31" s="64">
        <f>G32+G36</f>
        <v>1200000</v>
      </c>
      <c r="H31" s="64">
        <f>H32+H36</f>
        <v>1100000</v>
      </c>
      <c r="I31" s="153"/>
    </row>
    <row r="32" spans="1:9" s="57" customFormat="1" ht="15.75" customHeight="1">
      <c r="A32" s="65"/>
      <c r="B32" s="40"/>
      <c r="C32" s="40" t="s">
        <v>185</v>
      </c>
      <c r="D32" s="40" t="s">
        <v>186</v>
      </c>
      <c r="E32" s="71"/>
      <c r="F32" s="71"/>
      <c r="G32" s="66">
        <f>SUM(G33:G35)</f>
        <v>400000</v>
      </c>
      <c r="H32" s="66">
        <f>SUM(H33:H35)</f>
        <v>300000</v>
      </c>
      <c r="I32" s="152"/>
    </row>
    <row r="33" spans="1:9" s="57" customFormat="1" ht="15.75" customHeight="1">
      <c r="A33" s="65"/>
      <c r="B33" s="40"/>
      <c r="C33" s="40"/>
      <c r="D33" s="40" t="s">
        <v>496</v>
      </c>
      <c r="E33" s="71" t="s">
        <v>187</v>
      </c>
      <c r="F33" s="71"/>
      <c r="G33" s="66">
        <v>100000</v>
      </c>
      <c r="H33" s="66">
        <v>100000</v>
      </c>
      <c r="I33" s="152"/>
    </row>
    <row r="34" spans="1:9" s="57" customFormat="1" ht="15.75" customHeight="1">
      <c r="A34" s="65"/>
      <c r="B34" s="40"/>
      <c r="C34" s="40"/>
      <c r="D34" s="40" t="s">
        <v>497</v>
      </c>
      <c r="E34" s="71" t="s">
        <v>188</v>
      </c>
      <c r="F34" s="71"/>
      <c r="G34" s="66">
        <v>100000</v>
      </c>
      <c r="H34" s="128">
        <v>0</v>
      </c>
      <c r="I34" s="152"/>
    </row>
    <row r="35" spans="1:9" s="57" customFormat="1" ht="15.75" customHeight="1">
      <c r="A35" s="65"/>
      <c r="B35" s="40"/>
      <c r="C35" s="40"/>
      <c r="D35" s="40" t="s">
        <v>384</v>
      </c>
      <c r="E35" s="71" t="s">
        <v>189</v>
      </c>
      <c r="F35" s="71"/>
      <c r="G35" s="66">
        <v>200000</v>
      </c>
      <c r="H35" s="66">
        <v>200000</v>
      </c>
      <c r="I35" s="152"/>
    </row>
    <row r="36" spans="1:9" s="57" customFormat="1" ht="15.75" customHeight="1">
      <c r="A36" s="65"/>
      <c r="B36" s="40"/>
      <c r="C36" s="40" t="s">
        <v>190</v>
      </c>
      <c r="D36" s="40" t="s">
        <v>191</v>
      </c>
      <c r="E36" s="40"/>
      <c r="F36" s="40"/>
      <c r="G36" s="66">
        <f>SUM(G37:G38)</f>
        <v>800000</v>
      </c>
      <c r="H36" s="66">
        <f>SUM(H37:H38)</f>
        <v>800000</v>
      </c>
      <c r="I36" s="152"/>
    </row>
    <row r="37" spans="1:9" s="57" customFormat="1" ht="15.75" customHeight="1">
      <c r="A37" s="30"/>
      <c r="B37" s="62"/>
      <c r="C37" s="62"/>
      <c r="D37" s="40" t="s">
        <v>498</v>
      </c>
      <c r="E37" s="67" t="s">
        <v>192</v>
      </c>
      <c r="F37" s="40"/>
      <c r="G37" s="66">
        <v>200000</v>
      </c>
      <c r="H37" s="66">
        <v>200000</v>
      </c>
      <c r="I37" s="152"/>
    </row>
    <row r="38" spans="1:9" s="57" customFormat="1" ht="15.75" customHeight="1">
      <c r="A38" s="30"/>
      <c r="B38" s="62"/>
      <c r="C38" s="62"/>
      <c r="D38" s="40" t="s">
        <v>499</v>
      </c>
      <c r="E38" s="67" t="s">
        <v>193</v>
      </c>
      <c r="F38" s="40"/>
      <c r="G38" s="66">
        <v>600000</v>
      </c>
      <c r="H38" s="66">
        <v>600000</v>
      </c>
      <c r="I38" s="152"/>
    </row>
    <row r="39" spans="1:9" s="74" customFormat="1" ht="15.75" customHeight="1">
      <c r="A39" s="71"/>
      <c r="B39" s="62" t="s">
        <v>194</v>
      </c>
      <c r="C39" s="72"/>
      <c r="D39" s="62" t="s">
        <v>195</v>
      </c>
      <c r="E39" s="72"/>
      <c r="F39" s="67"/>
      <c r="G39" s="64">
        <f>G40+G44</f>
        <v>1290000</v>
      </c>
      <c r="H39" s="64">
        <f>H40+H44</f>
        <v>1290000</v>
      </c>
      <c r="I39" s="153"/>
    </row>
    <row r="40" spans="1:9" s="57" customFormat="1" ht="15.75" customHeight="1">
      <c r="A40" s="65"/>
      <c r="B40" s="40"/>
      <c r="C40" s="40" t="s">
        <v>196</v>
      </c>
      <c r="D40" s="40" t="s">
        <v>197</v>
      </c>
      <c r="E40" s="40"/>
      <c r="F40" s="40"/>
      <c r="G40" s="66">
        <f>SUM(G41:G43)</f>
        <v>590000</v>
      </c>
      <c r="H40" s="66">
        <f>SUM(H41:H43)</f>
        <v>590000</v>
      </c>
      <c r="I40" s="152"/>
    </row>
    <row r="41" spans="1:9" s="57" customFormat="1" ht="15.75" customHeight="1">
      <c r="A41" s="65"/>
      <c r="B41" s="40"/>
      <c r="C41" s="40"/>
      <c r="D41" s="40" t="s">
        <v>500</v>
      </c>
      <c r="E41" s="67" t="s">
        <v>198</v>
      </c>
      <c r="F41" s="40"/>
      <c r="G41" s="66">
        <v>130000</v>
      </c>
      <c r="H41" s="66">
        <v>130000</v>
      </c>
      <c r="I41" s="152"/>
    </row>
    <row r="42" spans="1:9" s="57" customFormat="1" ht="15.75" customHeight="1">
      <c r="A42" s="65"/>
      <c r="B42" s="40"/>
      <c r="C42" s="40"/>
      <c r="D42" s="40" t="s">
        <v>501</v>
      </c>
      <c r="E42" s="67" t="s">
        <v>199</v>
      </c>
      <c r="F42" s="40"/>
      <c r="G42" s="66">
        <v>200000</v>
      </c>
      <c r="H42" s="66">
        <v>200000</v>
      </c>
      <c r="I42" s="152"/>
    </row>
    <row r="43" spans="1:9" s="57" customFormat="1" ht="15.75" customHeight="1">
      <c r="A43" s="65"/>
      <c r="B43" s="40"/>
      <c r="C43" s="40"/>
      <c r="D43" s="40" t="s">
        <v>502</v>
      </c>
      <c r="E43" s="67" t="s">
        <v>200</v>
      </c>
      <c r="F43" s="40"/>
      <c r="G43" s="66">
        <v>260000</v>
      </c>
      <c r="H43" s="66">
        <v>260000</v>
      </c>
      <c r="I43" s="152"/>
    </row>
    <row r="44" spans="1:9" s="57" customFormat="1" ht="15.75" customHeight="1">
      <c r="A44" s="65"/>
      <c r="B44" s="40"/>
      <c r="C44" s="40" t="s">
        <v>201</v>
      </c>
      <c r="D44" s="40" t="s">
        <v>202</v>
      </c>
      <c r="E44" s="40"/>
      <c r="F44" s="40"/>
      <c r="G44" s="66">
        <f>SUM(G45)</f>
        <v>700000</v>
      </c>
      <c r="H44" s="66">
        <f>SUM(H45)</f>
        <v>700000</v>
      </c>
      <c r="I44" s="152"/>
    </row>
    <row r="45" spans="1:9" s="57" customFormat="1" ht="15.75" customHeight="1">
      <c r="A45" s="65"/>
      <c r="B45" s="40"/>
      <c r="C45" s="40"/>
      <c r="D45" s="40" t="s">
        <v>503</v>
      </c>
      <c r="E45" s="67" t="s">
        <v>203</v>
      </c>
      <c r="F45" s="40"/>
      <c r="G45" s="66">
        <v>700000</v>
      </c>
      <c r="H45" s="66">
        <v>700000</v>
      </c>
      <c r="I45" s="152"/>
    </row>
    <row r="46" spans="1:9" s="74" customFormat="1" ht="15.75" customHeight="1">
      <c r="A46" s="71"/>
      <c r="B46" s="62" t="s">
        <v>204</v>
      </c>
      <c r="C46" s="72"/>
      <c r="D46" s="62" t="s">
        <v>205</v>
      </c>
      <c r="E46" s="72"/>
      <c r="F46" s="67"/>
      <c r="G46" s="64">
        <f>G47+G51+G52+G53</f>
        <v>14710000</v>
      </c>
      <c r="H46" s="64">
        <f>H47+H51+H52+H53</f>
        <v>14703622</v>
      </c>
      <c r="I46" s="153"/>
    </row>
    <row r="47" spans="1:9" s="57" customFormat="1" ht="15.75" customHeight="1">
      <c r="A47" s="65"/>
      <c r="B47" s="40"/>
      <c r="C47" s="40" t="s">
        <v>206</v>
      </c>
      <c r="D47" s="40" t="s">
        <v>207</v>
      </c>
      <c r="E47" s="40"/>
      <c r="F47" s="40"/>
      <c r="G47" s="66">
        <f>SUM(G48:G50)</f>
        <v>2300000</v>
      </c>
      <c r="H47" s="66">
        <f>SUM(H48:H50)</f>
        <v>2300000</v>
      </c>
      <c r="I47" s="152"/>
    </row>
    <row r="48" spans="1:9" s="57" customFormat="1" ht="15.75" customHeight="1">
      <c r="A48" s="65"/>
      <c r="B48" s="40"/>
      <c r="C48" s="40"/>
      <c r="D48" s="40" t="s">
        <v>504</v>
      </c>
      <c r="E48" s="67" t="s">
        <v>208</v>
      </c>
      <c r="F48" s="40"/>
      <c r="G48" s="66">
        <v>400000</v>
      </c>
      <c r="H48" s="66">
        <v>400000</v>
      </c>
      <c r="I48" s="152"/>
    </row>
    <row r="49" spans="1:9" s="57" customFormat="1" ht="15.75" customHeight="1">
      <c r="A49" s="65"/>
      <c r="B49" s="40"/>
      <c r="C49" s="40"/>
      <c r="D49" s="40" t="s">
        <v>505</v>
      </c>
      <c r="E49" s="67" t="s">
        <v>209</v>
      </c>
      <c r="F49" s="40"/>
      <c r="G49" s="66">
        <v>1800000</v>
      </c>
      <c r="H49" s="66">
        <v>1800000</v>
      </c>
      <c r="I49" s="152"/>
    </row>
    <row r="50" spans="1:9" s="57" customFormat="1" ht="15.75" customHeight="1">
      <c r="A50" s="65"/>
      <c r="B50" s="40"/>
      <c r="C50" s="40"/>
      <c r="D50" s="40" t="s">
        <v>506</v>
      </c>
      <c r="E50" s="67" t="s">
        <v>210</v>
      </c>
      <c r="F50" s="40"/>
      <c r="G50" s="66">
        <v>100000</v>
      </c>
      <c r="H50" s="66">
        <v>100000</v>
      </c>
      <c r="I50" s="152"/>
    </row>
    <row r="51" spans="1:9" s="57" customFormat="1" ht="15.75" customHeight="1">
      <c r="A51" s="65"/>
      <c r="B51" s="40"/>
      <c r="C51" s="40" t="s">
        <v>211</v>
      </c>
      <c r="D51" s="40" t="s">
        <v>212</v>
      </c>
      <c r="E51" s="40"/>
      <c r="F51" s="40"/>
      <c r="G51" s="66">
        <v>260000</v>
      </c>
      <c r="H51" s="66">
        <v>260000</v>
      </c>
      <c r="I51" s="152"/>
    </row>
    <row r="52" spans="1:9" s="57" customFormat="1" ht="15.75" customHeight="1">
      <c r="A52" s="65"/>
      <c r="B52" s="40"/>
      <c r="C52" s="40" t="s">
        <v>213</v>
      </c>
      <c r="D52" s="40" t="s">
        <v>214</v>
      </c>
      <c r="E52" s="40"/>
      <c r="F52" s="40"/>
      <c r="G52" s="66">
        <v>300000</v>
      </c>
      <c r="H52" s="66">
        <v>300000</v>
      </c>
      <c r="I52" s="152"/>
    </row>
    <row r="53" spans="1:9" s="57" customFormat="1" ht="15.75" customHeight="1">
      <c r="A53" s="65"/>
      <c r="B53" s="40"/>
      <c r="C53" s="40" t="s">
        <v>215</v>
      </c>
      <c r="D53" s="40" t="s">
        <v>216</v>
      </c>
      <c r="E53" s="40"/>
      <c r="F53" s="40"/>
      <c r="G53" s="66">
        <f>SUM(G54:G56)</f>
        <v>11850000</v>
      </c>
      <c r="H53" s="66">
        <f>SUM(H54:H56)</f>
        <v>11843622</v>
      </c>
      <c r="I53" s="152"/>
    </row>
    <row r="54" spans="1:9" s="57" customFormat="1" ht="15.75" customHeight="1">
      <c r="A54" s="65"/>
      <c r="B54" s="40"/>
      <c r="C54" s="40"/>
      <c r="D54" s="40" t="s">
        <v>507</v>
      </c>
      <c r="E54" s="67" t="s">
        <v>217</v>
      </c>
      <c r="F54" s="40"/>
      <c r="G54" s="66">
        <v>50000</v>
      </c>
      <c r="H54" s="66">
        <v>50000</v>
      </c>
      <c r="I54" s="152"/>
    </row>
    <row r="55" spans="1:9" s="57" customFormat="1" ht="15.75" customHeight="1">
      <c r="A55" s="65"/>
      <c r="B55" s="40"/>
      <c r="C55" s="40"/>
      <c r="D55" s="40" t="s">
        <v>508</v>
      </c>
      <c r="E55" s="67" t="s">
        <v>218</v>
      </c>
      <c r="F55" s="40"/>
      <c r="G55" s="66">
        <v>9000000</v>
      </c>
      <c r="H55" s="66">
        <v>9000000</v>
      </c>
      <c r="I55" s="152"/>
    </row>
    <row r="56" spans="1:9" s="57" customFormat="1" ht="15.75" customHeight="1">
      <c r="A56" s="65"/>
      <c r="B56" s="40"/>
      <c r="C56" s="40"/>
      <c r="D56" s="40" t="s">
        <v>509</v>
      </c>
      <c r="E56" s="67" t="s">
        <v>219</v>
      </c>
      <c r="F56" s="40"/>
      <c r="G56" s="66">
        <v>2800000</v>
      </c>
      <c r="H56" s="128">
        <v>2793622</v>
      </c>
      <c r="I56" s="152"/>
    </row>
    <row r="57" spans="1:9" s="74" customFormat="1" ht="15.75" customHeight="1">
      <c r="A57" s="71"/>
      <c r="B57" s="62" t="s">
        <v>220</v>
      </c>
      <c r="C57" s="72"/>
      <c r="D57" s="62" t="s">
        <v>221</v>
      </c>
      <c r="E57" s="72"/>
      <c r="F57" s="67"/>
      <c r="G57" s="64">
        <f>G58+G60</f>
        <v>150000</v>
      </c>
      <c r="H57" s="64">
        <f>H58+H60</f>
        <v>150000</v>
      </c>
      <c r="I57" s="153"/>
    </row>
    <row r="58" spans="1:9" s="57" customFormat="1" ht="15.75" customHeight="1">
      <c r="A58" s="65"/>
      <c r="B58" s="40"/>
      <c r="C58" s="40" t="s">
        <v>222</v>
      </c>
      <c r="D58" s="40" t="s">
        <v>223</v>
      </c>
      <c r="E58" s="40"/>
      <c r="F58" s="40"/>
      <c r="G58" s="66">
        <f>G59</f>
        <v>50000</v>
      </c>
      <c r="H58" s="66">
        <f>H59</f>
        <v>50000</v>
      </c>
      <c r="I58" s="152"/>
    </row>
    <row r="59" spans="1:9" s="57" customFormat="1" ht="15.75" customHeight="1">
      <c r="A59" s="65"/>
      <c r="B59" s="40"/>
      <c r="C59" s="40"/>
      <c r="D59" s="40"/>
      <c r="E59" s="67" t="s">
        <v>224</v>
      </c>
      <c r="F59" s="40"/>
      <c r="G59" s="66">
        <v>50000</v>
      </c>
      <c r="H59" s="66">
        <v>50000</v>
      </c>
      <c r="I59" s="152"/>
    </row>
    <row r="60" spans="1:9" s="57" customFormat="1" ht="15.75" customHeight="1">
      <c r="A60" s="65"/>
      <c r="B60" s="40"/>
      <c r="C60" s="40" t="s">
        <v>225</v>
      </c>
      <c r="D60" s="40" t="s">
        <v>226</v>
      </c>
      <c r="E60" s="40"/>
      <c r="F60" s="40"/>
      <c r="G60" s="66">
        <f>G61</f>
        <v>100000</v>
      </c>
      <c r="H60" s="66">
        <f>H61</f>
        <v>100000</v>
      </c>
      <c r="I60" s="154"/>
    </row>
    <row r="61" spans="1:9" s="57" customFormat="1" ht="15.75" customHeight="1">
      <c r="A61" s="65"/>
      <c r="B61" s="40"/>
      <c r="C61" s="40"/>
      <c r="D61" s="40"/>
      <c r="E61" s="67" t="s">
        <v>227</v>
      </c>
      <c r="F61" s="40"/>
      <c r="G61" s="66">
        <v>100000</v>
      </c>
      <c r="H61" s="66">
        <v>100000</v>
      </c>
      <c r="I61" s="152"/>
    </row>
    <row r="62" spans="1:9" s="74" customFormat="1" ht="15.75" customHeight="1">
      <c r="A62" s="71"/>
      <c r="B62" s="62" t="s">
        <v>228</v>
      </c>
      <c r="C62" s="72"/>
      <c r="D62" s="62" t="s">
        <v>229</v>
      </c>
      <c r="E62" s="72"/>
      <c r="F62" s="67"/>
      <c r="G62" s="64">
        <f>G63+G65</f>
        <v>4500100</v>
      </c>
      <c r="H62" s="64">
        <f>H63+H65+H64</f>
        <v>4479478</v>
      </c>
      <c r="I62" s="153"/>
    </row>
    <row r="63" spans="1:9" s="57" customFormat="1" ht="15.75" customHeight="1">
      <c r="A63" s="65"/>
      <c r="B63" s="40"/>
      <c r="C63" s="40" t="s">
        <v>230</v>
      </c>
      <c r="D63" s="40" t="s">
        <v>231</v>
      </c>
      <c r="E63" s="40"/>
      <c r="F63" s="40"/>
      <c r="G63" s="75">
        <v>4500000</v>
      </c>
      <c r="H63" s="75">
        <v>4473000</v>
      </c>
      <c r="I63" s="152"/>
    </row>
    <row r="64" spans="1:9" s="57" customFormat="1" ht="15.75" customHeight="1">
      <c r="A64" s="65"/>
      <c r="B64" s="40"/>
      <c r="C64" s="40" t="s">
        <v>510</v>
      </c>
      <c r="D64" s="40" t="s">
        <v>511</v>
      </c>
      <c r="E64" s="40"/>
      <c r="F64" s="40"/>
      <c r="G64" s="75"/>
      <c r="H64" s="75">
        <v>6378</v>
      </c>
      <c r="I64" s="152"/>
    </row>
    <row r="65" spans="1:9" s="57" customFormat="1" ht="15.75" customHeight="1">
      <c r="A65" s="65"/>
      <c r="B65" s="40"/>
      <c r="C65" s="40" t="s">
        <v>295</v>
      </c>
      <c r="D65" s="40" t="s">
        <v>427</v>
      </c>
      <c r="E65" s="40"/>
      <c r="F65" s="40"/>
      <c r="G65" s="66">
        <v>100</v>
      </c>
      <c r="H65" s="66">
        <v>100</v>
      </c>
      <c r="I65" s="152"/>
    </row>
    <row r="66" spans="1:9" s="57" customFormat="1" ht="15.75" customHeight="1">
      <c r="A66" s="65"/>
      <c r="B66" s="40"/>
      <c r="C66" s="40"/>
      <c r="D66" s="40"/>
      <c r="E66" s="40"/>
      <c r="F66" s="40"/>
      <c r="G66" s="66"/>
      <c r="H66" s="66"/>
      <c r="I66" s="152"/>
    </row>
    <row r="67" spans="1:9" s="76" customFormat="1" ht="15.75" customHeight="1">
      <c r="A67" s="30" t="s">
        <v>31</v>
      </c>
      <c r="B67" s="62"/>
      <c r="C67" s="62" t="s">
        <v>32</v>
      </c>
      <c r="D67" s="62"/>
      <c r="E67" s="62"/>
      <c r="F67" s="62"/>
      <c r="G67" s="64">
        <f>G69+G73+G76+G68</f>
        <v>73777750</v>
      </c>
      <c r="H67" s="64">
        <f>H69+H73+H76+H68</f>
        <v>93088119</v>
      </c>
      <c r="I67" s="155"/>
    </row>
    <row r="68" spans="1:9" s="76" customFormat="1" ht="15.75" customHeight="1">
      <c r="A68" s="30"/>
      <c r="B68" s="62"/>
      <c r="C68" s="40" t="s">
        <v>232</v>
      </c>
      <c r="D68" s="40" t="s">
        <v>233</v>
      </c>
      <c r="E68" s="40"/>
      <c r="F68" s="40"/>
      <c r="G68" s="66">
        <v>0</v>
      </c>
      <c r="H68" s="66">
        <v>0</v>
      </c>
      <c r="I68" s="155"/>
    </row>
    <row r="69" spans="1:9" s="57" customFormat="1" ht="15.75" customHeight="1">
      <c r="A69" s="65"/>
      <c r="B69" s="40"/>
      <c r="C69" s="40" t="s">
        <v>234</v>
      </c>
      <c r="D69" s="40" t="s">
        <v>235</v>
      </c>
      <c r="E69" s="40"/>
      <c r="F69" s="40"/>
      <c r="G69" s="64">
        <f>SUM(G70:G72)</f>
        <v>11393000</v>
      </c>
      <c r="H69" s="64">
        <f>SUM(H70:H72)</f>
        <v>13375500</v>
      </c>
      <c r="I69" s="152"/>
    </row>
    <row r="70" spans="1:9" s="57" customFormat="1" ht="15.75" customHeight="1">
      <c r="A70" s="65"/>
      <c r="B70" s="40"/>
      <c r="C70" s="40"/>
      <c r="D70" s="40"/>
      <c r="E70" s="77" t="s">
        <v>236</v>
      </c>
      <c r="F70" s="77"/>
      <c r="G70" s="129">
        <v>9000000</v>
      </c>
      <c r="H70" s="129">
        <v>10982500</v>
      </c>
      <c r="I70" s="152"/>
    </row>
    <row r="71" spans="1:9" s="57" customFormat="1" ht="15.75" customHeight="1">
      <c r="A71" s="65"/>
      <c r="B71" s="40"/>
      <c r="C71" s="40"/>
      <c r="D71" s="40"/>
      <c r="E71" s="40" t="s">
        <v>237</v>
      </c>
      <c r="F71" s="40"/>
      <c r="G71" s="129">
        <v>740000</v>
      </c>
      <c r="H71" s="129">
        <v>740000</v>
      </c>
      <c r="I71" s="152"/>
    </row>
    <row r="72" spans="1:9" s="57" customFormat="1" ht="15.75" customHeight="1">
      <c r="A72" s="65"/>
      <c r="B72" s="40"/>
      <c r="C72" s="40"/>
      <c r="D72" s="40"/>
      <c r="E72" s="40" t="s">
        <v>488</v>
      </c>
      <c r="F72" s="40"/>
      <c r="G72" s="66">
        <v>1653000</v>
      </c>
      <c r="H72" s="66">
        <v>1653000</v>
      </c>
      <c r="I72" s="152"/>
    </row>
    <row r="73" spans="1:9" s="57" customFormat="1" ht="15.75" customHeight="1">
      <c r="A73" s="65"/>
      <c r="B73" s="40"/>
      <c r="C73" s="40" t="s">
        <v>238</v>
      </c>
      <c r="D73" s="40" t="s">
        <v>239</v>
      </c>
      <c r="E73" s="40"/>
      <c r="F73" s="40"/>
      <c r="G73" s="64">
        <f>G74+G75</f>
        <v>500000</v>
      </c>
      <c r="H73" s="64">
        <f>H74+H75</f>
        <v>8586600</v>
      </c>
      <c r="I73" s="152"/>
    </row>
    <row r="74" spans="1:9" s="57" customFormat="1" ht="15.75" customHeight="1">
      <c r="A74" s="65"/>
      <c r="B74" s="40"/>
      <c r="C74" s="40"/>
      <c r="D74" s="40"/>
      <c r="E74" s="40" t="s">
        <v>240</v>
      </c>
      <c r="F74" s="40"/>
      <c r="G74" s="66">
        <v>0</v>
      </c>
      <c r="H74" s="128">
        <v>8086600</v>
      </c>
      <c r="I74" s="152"/>
    </row>
    <row r="75" spans="1:9" s="57" customFormat="1" ht="15.75" customHeight="1">
      <c r="A75" s="65"/>
      <c r="B75" s="40"/>
      <c r="C75" s="40"/>
      <c r="D75" s="40"/>
      <c r="E75" s="40" t="s">
        <v>241</v>
      </c>
      <c r="F75" s="40"/>
      <c r="G75" s="128">
        <v>500000</v>
      </c>
      <c r="H75" s="128">
        <v>500000</v>
      </c>
      <c r="I75" s="152"/>
    </row>
    <row r="76" spans="1:18" s="57" customFormat="1" ht="15.75" customHeight="1">
      <c r="A76" s="65"/>
      <c r="B76" s="40"/>
      <c r="C76" s="40" t="s">
        <v>242</v>
      </c>
      <c r="D76" s="40" t="s">
        <v>243</v>
      </c>
      <c r="E76" s="40"/>
      <c r="F76" s="40"/>
      <c r="G76" s="66">
        <v>61884750</v>
      </c>
      <c r="H76" s="64">
        <v>71126019</v>
      </c>
      <c r="I76" s="157"/>
      <c r="K76" s="161"/>
      <c r="M76" s="161"/>
      <c r="O76" s="161"/>
      <c r="Q76" s="161">
        <v>-25300</v>
      </c>
      <c r="R76" s="57" t="s">
        <v>577</v>
      </c>
    </row>
    <row r="77" spans="1:13" s="57" customFormat="1" ht="15.75" customHeight="1">
      <c r="A77" s="65"/>
      <c r="B77" s="40"/>
      <c r="C77" s="40"/>
      <c r="D77" s="40"/>
      <c r="E77" s="40"/>
      <c r="F77" s="40"/>
      <c r="G77" s="66"/>
      <c r="H77" s="66"/>
      <c r="I77" s="157"/>
      <c r="K77" s="161"/>
      <c r="M77" s="161"/>
    </row>
    <row r="78" spans="1:9" s="57" customFormat="1" ht="15.75" customHeight="1">
      <c r="A78" s="78" t="s">
        <v>34</v>
      </c>
      <c r="B78" s="40"/>
      <c r="C78" s="62" t="s">
        <v>35</v>
      </c>
      <c r="D78" s="40"/>
      <c r="E78" s="40"/>
      <c r="F78" s="40"/>
      <c r="G78" s="64">
        <f>SUM(G80)</f>
        <v>648000</v>
      </c>
      <c r="H78" s="64">
        <f>H79+H80+H81</f>
        <v>775000</v>
      </c>
      <c r="I78" s="152"/>
    </row>
    <row r="79" spans="1:9" s="57" customFormat="1" ht="15.75" customHeight="1">
      <c r="A79" s="78"/>
      <c r="B79" s="40"/>
      <c r="C79" s="40" t="s">
        <v>299</v>
      </c>
      <c r="D79" s="40"/>
      <c r="E79" s="40" t="s">
        <v>512</v>
      </c>
      <c r="F79" s="40"/>
      <c r="G79" s="64"/>
      <c r="H79" s="128">
        <v>100000</v>
      </c>
      <c r="I79" s="152"/>
    </row>
    <row r="80" spans="1:9" s="57" customFormat="1" ht="15.75" customHeight="1">
      <c r="A80" s="65"/>
      <c r="B80" s="40"/>
      <c r="C80" s="40" t="s">
        <v>244</v>
      </c>
      <c r="D80" s="40"/>
      <c r="E80" s="40" t="s">
        <v>245</v>
      </c>
      <c r="F80" s="40"/>
      <c r="G80" s="66">
        <v>648000</v>
      </c>
      <c r="H80" s="66">
        <v>648000</v>
      </c>
      <c r="I80" s="152"/>
    </row>
    <row r="81" spans="1:9" s="57" customFormat="1" ht="15.75" customHeight="1">
      <c r="A81" s="65"/>
      <c r="B81" s="40"/>
      <c r="C81" s="40" t="s">
        <v>265</v>
      </c>
      <c r="D81" s="40"/>
      <c r="E81" s="40" t="s">
        <v>513</v>
      </c>
      <c r="F81" s="40"/>
      <c r="G81" s="66"/>
      <c r="H81" s="66">
        <v>27000</v>
      </c>
      <c r="I81" s="152"/>
    </row>
    <row r="82" spans="1:9" s="57" customFormat="1" ht="15.75" customHeight="1">
      <c r="A82" s="65"/>
      <c r="B82" s="40"/>
      <c r="C82" s="40"/>
      <c r="D82" s="40"/>
      <c r="E82" s="40"/>
      <c r="F82" s="40"/>
      <c r="G82" s="66"/>
      <c r="H82" s="66"/>
      <c r="I82" s="152"/>
    </row>
    <row r="83" spans="1:9" s="57" customFormat="1" ht="15.75" customHeight="1">
      <c r="A83" s="30" t="s">
        <v>38</v>
      </c>
      <c r="B83" s="62"/>
      <c r="C83" s="62" t="s">
        <v>39</v>
      </c>
      <c r="D83" s="62"/>
      <c r="E83" s="62"/>
      <c r="F83" s="40"/>
      <c r="G83" s="64">
        <f>SUM(G84)</f>
        <v>1265000</v>
      </c>
      <c r="H83" s="64">
        <f>SUM(H84)</f>
        <v>1265000</v>
      </c>
      <c r="I83" s="152"/>
    </row>
    <row r="84" spans="1:9" s="57" customFormat="1" ht="15.75" customHeight="1">
      <c r="A84" s="65"/>
      <c r="B84" s="62" t="s">
        <v>246</v>
      </c>
      <c r="C84" s="62"/>
      <c r="D84" s="62" t="s">
        <v>378</v>
      </c>
      <c r="E84" s="62"/>
      <c r="F84" s="62"/>
      <c r="G84" s="64">
        <f>SUM(G85:G86)</f>
        <v>1265000</v>
      </c>
      <c r="H84" s="64">
        <f>SUM(H85:H86)</f>
        <v>1265000</v>
      </c>
      <c r="I84" s="152"/>
    </row>
    <row r="85" spans="1:9" s="57" customFormat="1" ht="15.75" customHeight="1">
      <c r="A85" s="65"/>
      <c r="B85" s="40"/>
      <c r="C85" s="40"/>
      <c r="D85" s="40"/>
      <c r="E85" s="40" t="s">
        <v>248</v>
      </c>
      <c r="F85" s="40"/>
      <c r="G85" s="66">
        <v>1200000</v>
      </c>
      <c r="H85" s="66">
        <v>1200000</v>
      </c>
      <c r="I85" s="152"/>
    </row>
    <row r="86" spans="1:9" s="57" customFormat="1" ht="15.75" customHeight="1">
      <c r="A86" s="65"/>
      <c r="B86" s="40"/>
      <c r="C86" s="40"/>
      <c r="D86" s="40"/>
      <c r="E86" s="40" t="s">
        <v>249</v>
      </c>
      <c r="F86" s="40"/>
      <c r="G86" s="66">
        <v>65000</v>
      </c>
      <c r="H86" s="66">
        <v>65000</v>
      </c>
      <c r="I86" s="152"/>
    </row>
    <row r="87" spans="1:9" s="57" customFormat="1" ht="15.75" customHeight="1">
      <c r="A87" s="65"/>
      <c r="B87" s="40"/>
      <c r="C87" s="40"/>
      <c r="D87" s="40"/>
      <c r="E87" s="40"/>
      <c r="F87" s="40"/>
      <c r="G87" s="66"/>
      <c r="H87" s="66"/>
      <c r="I87" s="152"/>
    </row>
    <row r="88" spans="1:9" s="57" customFormat="1" ht="15.75" customHeight="1">
      <c r="A88" s="9" t="s">
        <v>250</v>
      </c>
      <c r="B88" s="24"/>
      <c r="C88" s="24"/>
      <c r="D88" s="24"/>
      <c r="E88" s="24"/>
      <c r="F88" s="13"/>
      <c r="G88" s="61">
        <f>G89</f>
        <v>0</v>
      </c>
      <c r="H88" s="61">
        <f>H89</f>
        <v>380067</v>
      </c>
      <c r="I88" s="152"/>
    </row>
    <row r="89" spans="1:9" s="57" customFormat="1" ht="15.75" customHeight="1">
      <c r="A89" s="30" t="s">
        <v>31</v>
      </c>
      <c r="B89" s="40"/>
      <c r="C89" s="62" t="s">
        <v>32</v>
      </c>
      <c r="D89" s="62"/>
      <c r="E89" s="62"/>
      <c r="F89" s="62"/>
      <c r="G89" s="64">
        <f>G90+G91</f>
        <v>0</v>
      </c>
      <c r="H89" s="64">
        <f>H90+H91</f>
        <v>380067</v>
      </c>
      <c r="I89" s="152"/>
    </row>
    <row r="90" spans="1:9" s="57" customFormat="1" ht="15.75" customHeight="1">
      <c r="A90" s="30"/>
      <c r="B90" s="40"/>
      <c r="C90" s="40" t="s">
        <v>232</v>
      </c>
      <c r="D90" s="40" t="s">
        <v>233</v>
      </c>
      <c r="E90" s="40"/>
      <c r="F90" s="62"/>
      <c r="G90" s="64">
        <v>0</v>
      </c>
      <c r="H90" s="128">
        <v>380067</v>
      </c>
      <c r="I90" s="152"/>
    </row>
    <row r="91" spans="1:9" s="57" customFormat="1" ht="15.75" customHeight="1">
      <c r="A91" s="30"/>
      <c r="B91" s="40"/>
      <c r="C91" s="62"/>
      <c r="D91" s="62"/>
      <c r="E91" s="40"/>
      <c r="F91" s="62"/>
      <c r="G91" s="66"/>
      <c r="H91" s="66"/>
      <c r="I91" s="152"/>
    </row>
    <row r="92" spans="1:9" s="57" customFormat="1" ht="15.75" customHeight="1">
      <c r="A92" s="9" t="s">
        <v>379</v>
      </c>
      <c r="B92" s="24"/>
      <c r="C92" s="24"/>
      <c r="D92" s="24"/>
      <c r="E92" s="24"/>
      <c r="F92" s="13"/>
      <c r="G92" s="61">
        <f>G93</f>
        <v>8065591</v>
      </c>
      <c r="H92" s="61">
        <f>H93</f>
        <v>8065591</v>
      </c>
      <c r="I92" s="152"/>
    </row>
    <row r="93" spans="1:9" s="57" customFormat="1" ht="15.75" customHeight="1">
      <c r="A93" s="30" t="s">
        <v>41</v>
      </c>
      <c r="B93" s="40"/>
      <c r="C93" s="62" t="s">
        <v>40</v>
      </c>
      <c r="D93" s="62"/>
      <c r="E93" s="62"/>
      <c r="F93" s="62"/>
      <c r="G93" s="64">
        <f>G94+G95</f>
        <v>8065591</v>
      </c>
      <c r="H93" s="64">
        <f>H94+H95</f>
        <v>8065591</v>
      </c>
      <c r="I93" s="152"/>
    </row>
    <row r="94" spans="1:9" s="57" customFormat="1" ht="15.75" customHeight="1">
      <c r="A94" s="30"/>
      <c r="B94" s="40"/>
      <c r="C94" s="62" t="s">
        <v>253</v>
      </c>
      <c r="D94" s="62"/>
      <c r="E94" s="40" t="s">
        <v>254</v>
      </c>
      <c r="F94" s="62"/>
      <c r="G94" s="66">
        <v>4065591</v>
      </c>
      <c r="H94" s="66">
        <v>4065591</v>
      </c>
      <c r="I94" s="152"/>
    </row>
    <row r="95" spans="1:9" s="57" customFormat="1" ht="15.75" customHeight="1">
      <c r="A95" s="30"/>
      <c r="B95" s="40"/>
      <c r="C95" s="62"/>
      <c r="D95" s="62"/>
      <c r="E95" s="40" t="s">
        <v>255</v>
      </c>
      <c r="F95" s="62"/>
      <c r="G95" s="66">
        <v>4000000</v>
      </c>
      <c r="H95" s="66">
        <v>4000000</v>
      </c>
      <c r="I95" s="152"/>
    </row>
    <row r="96" spans="1:9" s="57" customFormat="1" ht="15.75" customHeight="1">
      <c r="A96" s="30"/>
      <c r="B96" s="40"/>
      <c r="C96" s="62"/>
      <c r="D96" s="62"/>
      <c r="E96" s="40"/>
      <c r="F96" s="62"/>
      <c r="G96" s="66"/>
      <c r="H96" s="66"/>
      <c r="I96" s="152"/>
    </row>
    <row r="97" spans="1:9" s="57" customFormat="1" ht="15.75" customHeight="1">
      <c r="A97" s="9" t="s">
        <v>380</v>
      </c>
      <c r="B97" s="24"/>
      <c r="C97" s="24"/>
      <c r="D97" s="24"/>
      <c r="E97" s="24"/>
      <c r="F97" s="13"/>
      <c r="G97" s="61">
        <f>G98</f>
        <v>51431195</v>
      </c>
      <c r="H97" s="61">
        <f>H98</f>
        <v>55328350</v>
      </c>
      <c r="I97" s="152"/>
    </row>
    <row r="98" spans="1:9" s="57" customFormat="1" ht="15.75" customHeight="1">
      <c r="A98" s="30" t="s">
        <v>31</v>
      </c>
      <c r="B98" s="62"/>
      <c r="C98" s="62" t="s">
        <v>32</v>
      </c>
      <c r="D98" s="62"/>
      <c r="E98" s="62"/>
      <c r="F98" s="40"/>
      <c r="G98" s="64">
        <f>G99+G104</f>
        <v>51431195</v>
      </c>
      <c r="H98" s="64">
        <f>H99</f>
        <v>55328350</v>
      </c>
      <c r="I98" s="152"/>
    </row>
    <row r="99" spans="1:9" s="57" customFormat="1" ht="15.75" customHeight="1">
      <c r="A99" s="65"/>
      <c r="B99" s="40"/>
      <c r="C99" s="40" t="s">
        <v>234</v>
      </c>
      <c r="D99" s="40" t="s">
        <v>428</v>
      </c>
      <c r="E99" s="40"/>
      <c r="F99" s="40">
        <f>F100+F101+F102</f>
        <v>52802813</v>
      </c>
      <c r="G99" s="64">
        <v>51431195</v>
      </c>
      <c r="H99" s="148">
        <v>55328350</v>
      </c>
      <c r="I99" s="152"/>
    </row>
    <row r="100" spans="1:9" s="57" customFormat="1" ht="15.75" customHeight="1">
      <c r="A100" s="65"/>
      <c r="B100" s="40"/>
      <c r="C100" s="40"/>
      <c r="D100" s="40" t="s">
        <v>315</v>
      </c>
      <c r="E100" s="40"/>
      <c r="F100" s="149">
        <v>44517901</v>
      </c>
      <c r="G100" s="64"/>
      <c r="H100" s="64"/>
      <c r="I100" s="152"/>
    </row>
    <row r="101" spans="1:9" s="57" customFormat="1" ht="15.75" customHeight="1">
      <c r="A101" s="65"/>
      <c r="B101" s="40"/>
      <c r="C101" s="40"/>
      <c r="D101" s="40" t="s">
        <v>316</v>
      </c>
      <c r="E101" s="40"/>
      <c r="F101" s="40">
        <v>515272</v>
      </c>
      <c r="G101" s="64"/>
      <c r="H101" s="64"/>
      <c r="I101" s="152"/>
    </row>
    <row r="102" spans="1:9" s="57" customFormat="1" ht="15.75" customHeight="1">
      <c r="A102" s="65"/>
      <c r="B102" s="40"/>
      <c r="C102" s="40"/>
      <c r="D102" s="40" t="s">
        <v>317</v>
      </c>
      <c r="E102" s="40"/>
      <c r="F102" s="40">
        <v>7769640</v>
      </c>
      <c r="G102" s="64"/>
      <c r="H102" s="64"/>
      <c r="I102" s="152"/>
    </row>
    <row r="103" spans="1:9" s="57" customFormat="1" ht="15.75" customHeight="1">
      <c r="A103" s="30"/>
      <c r="B103" s="40"/>
      <c r="C103" s="62" t="s">
        <v>251</v>
      </c>
      <c r="D103" s="62"/>
      <c r="E103" s="40" t="s">
        <v>252</v>
      </c>
      <c r="F103" s="62"/>
      <c r="G103" s="64">
        <v>0</v>
      </c>
      <c r="H103" s="64">
        <v>0</v>
      </c>
      <c r="I103" s="152"/>
    </row>
    <row r="104" spans="1:9" s="57" customFormat="1" ht="15.75" customHeight="1">
      <c r="A104" s="30"/>
      <c r="B104" s="40"/>
      <c r="C104" s="62"/>
      <c r="D104" s="62"/>
      <c r="E104" s="40"/>
      <c r="F104" s="62"/>
      <c r="G104" s="66"/>
      <c r="H104" s="66"/>
      <c r="I104" s="152"/>
    </row>
    <row r="105" spans="1:9" s="57" customFormat="1" ht="15.75" customHeight="1">
      <c r="A105" s="9" t="s">
        <v>77</v>
      </c>
      <c r="B105" s="13"/>
      <c r="C105" s="13"/>
      <c r="D105" s="13"/>
      <c r="E105" s="13"/>
      <c r="F105" s="79">
        <v>0.5</v>
      </c>
      <c r="G105" s="61">
        <f>G106+G113+G118+G133</f>
        <v>2530250</v>
      </c>
      <c r="H105" s="61">
        <f>H106+H113+H118+H133</f>
        <v>2555550</v>
      </c>
      <c r="I105" s="152"/>
    </row>
    <row r="106" spans="1:9" s="57" customFormat="1" ht="15.75" customHeight="1">
      <c r="A106" s="30" t="s">
        <v>23</v>
      </c>
      <c r="B106" s="62"/>
      <c r="C106" s="62" t="s">
        <v>163</v>
      </c>
      <c r="D106" s="62"/>
      <c r="E106" s="62"/>
      <c r="F106" s="63"/>
      <c r="G106" s="64">
        <f>G107</f>
        <v>927100</v>
      </c>
      <c r="H106" s="64">
        <f>H107</f>
        <v>952400</v>
      </c>
      <c r="I106" s="152"/>
    </row>
    <row r="107" spans="1:9" s="57" customFormat="1" ht="15.75" customHeight="1">
      <c r="A107" s="65"/>
      <c r="B107" s="62" t="s">
        <v>164</v>
      </c>
      <c r="C107" s="40"/>
      <c r="D107" s="40" t="s">
        <v>165</v>
      </c>
      <c r="E107" s="40"/>
      <c r="F107" s="40"/>
      <c r="G107" s="66">
        <f>SUM(G108:G111)</f>
        <v>927100</v>
      </c>
      <c r="H107" s="66">
        <f>SUM(H108:H111)</f>
        <v>952400</v>
      </c>
      <c r="I107" s="152"/>
    </row>
    <row r="108" spans="1:9" s="57" customFormat="1" ht="15.75" customHeight="1">
      <c r="A108" s="27"/>
      <c r="B108" s="40"/>
      <c r="C108" s="40" t="s">
        <v>166</v>
      </c>
      <c r="D108" s="40" t="s">
        <v>167</v>
      </c>
      <c r="E108" s="40"/>
      <c r="F108" s="40"/>
      <c r="G108" s="66">
        <v>765000</v>
      </c>
      <c r="H108" s="66">
        <v>765000</v>
      </c>
      <c r="I108" s="152"/>
    </row>
    <row r="109" spans="1:9" s="57" customFormat="1" ht="15.75" customHeight="1">
      <c r="A109" s="27"/>
      <c r="B109" s="40"/>
      <c r="C109" s="40" t="s">
        <v>425</v>
      </c>
      <c r="D109" s="40" t="s">
        <v>426</v>
      </c>
      <c r="E109" s="40"/>
      <c r="F109" s="40"/>
      <c r="G109" s="66">
        <v>0</v>
      </c>
      <c r="H109" s="66">
        <v>0</v>
      </c>
      <c r="I109" s="152"/>
    </row>
    <row r="110" spans="1:9" s="76" customFormat="1" ht="15.75" customHeight="1">
      <c r="A110" s="65"/>
      <c r="B110" s="40"/>
      <c r="C110" s="40" t="s">
        <v>168</v>
      </c>
      <c r="D110" s="40" t="s">
        <v>169</v>
      </c>
      <c r="E110" s="40"/>
      <c r="F110" s="40"/>
      <c r="G110" s="66">
        <v>74500</v>
      </c>
      <c r="H110" s="66">
        <v>74500</v>
      </c>
      <c r="I110" s="155"/>
    </row>
    <row r="111" spans="1:9" s="76" customFormat="1" ht="15.75" customHeight="1">
      <c r="A111" s="65"/>
      <c r="B111" s="40"/>
      <c r="C111" s="40" t="s">
        <v>270</v>
      </c>
      <c r="D111" s="40" t="s">
        <v>381</v>
      </c>
      <c r="E111" s="40"/>
      <c r="F111" s="40"/>
      <c r="G111" s="66">
        <v>87600</v>
      </c>
      <c r="H111" s="66">
        <v>112900</v>
      </c>
      <c r="I111" s="156"/>
    </row>
    <row r="112" spans="1:9" s="76" customFormat="1" ht="15.75" customHeight="1">
      <c r="A112" s="65"/>
      <c r="B112" s="40"/>
      <c r="C112" s="65"/>
      <c r="D112" s="40"/>
      <c r="E112" s="40"/>
      <c r="F112" s="40"/>
      <c r="G112" s="66"/>
      <c r="H112" s="66"/>
      <c r="I112" s="155"/>
    </row>
    <row r="113" spans="1:9" s="57" customFormat="1" ht="15.75" customHeight="1">
      <c r="A113" s="30" t="s">
        <v>25</v>
      </c>
      <c r="B113" s="62"/>
      <c r="C113" s="62" t="s">
        <v>179</v>
      </c>
      <c r="D113" s="69"/>
      <c r="E113" s="69"/>
      <c r="F113" s="70"/>
      <c r="G113" s="64">
        <f>SUM(G114:G116)</f>
        <v>213150</v>
      </c>
      <c r="H113" s="64">
        <f>SUM(H114:H116)</f>
        <v>213150</v>
      </c>
      <c r="I113" s="152"/>
    </row>
    <row r="114" spans="1:9" s="57" customFormat="1" ht="15.75" customHeight="1">
      <c r="A114" s="65"/>
      <c r="B114" s="40"/>
      <c r="C114" s="40"/>
      <c r="D114" s="67" t="s">
        <v>180</v>
      </c>
      <c r="E114" s="40"/>
      <c r="F114" s="40"/>
      <c r="G114" s="66">
        <v>187600</v>
      </c>
      <c r="H114" s="66">
        <v>187600</v>
      </c>
      <c r="I114" s="152"/>
    </row>
    <row r="115" spans="1:9" s="57" customFormat="1" ht="15.75" customHeight="1">
      <c r="A115" s="65"/>
      <c r="B115" s="40"/>
      <c r="C115" s="40"/>
      <c r="D115" s="67" t="s">
        <v>181</v>
      </c>
      <c r="E115" s="40"/>
      <c r="F115" s="40"/>
      <c r="G115" s="66">
        <v>12350</v>
      </c>
      <c r="H115" s="66">
        <v>12350</v>
      </c>
      <c r="I115" s="152"/>
    </row>
    <row r="116" spans="1:9" s="57" customFormat="1" ht="15.75" customHeight="1">
      <c r="A116" s="65"/>
      <c r="B116" s="40"/>
      <c r="C116" s="40"/>
      <c r="D116" s="67" t="s">
        <v>182</v>
      </c>
      <c r="E116" s="40"/>
      <c r="F116" s="40"/>
      <c r="G116" s="66">
        <v>13200</v>
      </c>
      <c r="H116" s="66">
        <v>13200</v>
      </c>
      <c r="I116" s="152"/>
    </row>
    <row r="117" spans="1:9" s="57" customFormat="1" ht="15.75" customHeight="1">
      <c r="A117" s="65"/>
      <c r="B117" s="40"/>
      <c r="C117" s="40"/>
      <c r="D117" s="40"/>
      <c r="E117" s="40"/>
      <c r="F117" s="40"/>
      <c r="G117" s="66"/>
      <c r="H117" s="66"/>
      <c r="I117" s="152"/>
    </row>
    <row r="118" spans="1:9" s="57" customFormat="1" ht="15.75" customHeight="1">
      <c r="A118" s="30" t="s">
        <v>27</v>
      </c>
      <c r="B118" s="62"/>
      <c r="C118" s="62" t="s">
        <v>28</v>
      </c>
      <c r="D118" s="62"/>
      <c r="E118" s="62"/>
      <c r="F118" s="40"/>
      <c r="G118" s="64">
        <f>G119+G123+G131</f>
        <v>1390000</v>
      </c>
      <c r="H118" s="64">
        <f>H119+H123+H131</f>
        <v>1390000</v>
      </c>
      <c r="I118" s="152"/>
    </row>
    <row r="119" spans="1:9" s="57" customFormat="1" ht="15.75" customHeight="1">
      <c r="A119" s="71"/>
      <c r="B119" s="62" t="s">
        <v>183</v>
      </c>
      <c r="C119" s="72"/>
      <c r="D119" s="62" t="s">
        <v>184</v>
      </c>
      <c r="E119" s="73"/>
      <c r="F119" s="71"/>
      <c r="G119" s="64">
        <f>+G120</f>
        <v>160000</v>
      </c>
      <c r="H119" s="64">
        <f>+H120</f>
        <v>160000</v>
      </c>
      <c r="I119" s="152"/>
    </row>
    <row r="120" spans="1:9" s="57" customFormat="1" ht="15.75" customHeight="1">
      <c r="A120" s="65"/>
      <c r="B120" s="40"/>
      <c r="C120" s="40" t="s">
        <v>190</v>
      </c>
      <c r="D120" s="40" t="s">
        <v>191</v>
      </c>
      <c r="E120" s="40"/>
      <c r="F120" s="40"/>
      <c r="G120" s="66">
        <f>SUM(G121:G122)</f>
        <v>160000</v>
      </c>
      <c r="H120" s="66">
        <f>SUM(H121:H122)</f>
        <v>160000</v>
      </c>
      <c r="I120" s="152"/>
    </row>
    <row r="121" spans="1:9" s="57" customFormat="1" ht="15.75" customHeight="1">
      <c r="A121" s="30"/>
      <c r="B121" s="62"/>
      <c r="C121" s="62"/>
      <c r="D121" s="62"/>
      <c r="E121" s="67" t="s">
        <v>256</v>
      </c>
      <c r="F121" s="40"/>
      <c r="G121" s="66">
        <v>80000</v>
      </c>
      <c r="H121" s="66">
        <v>80000</v>
      </c>
      <c r="I121" s="152"/>
    </row>
    <row r="122" spans="1:9" s="57" customFormat="1" ht="15.75" customHeight="1">
      <c r="A122" s="30"/>
      <c r="B122" s="62"/>
      <c r="C122" s="62"/>
      <c r="D122" s="62"/>
      <c r="E122" s="67" t="s">
        <v>193</v>
      </c>
      <c r="F122" s="40"/>
      <c r="G122" s="66">
        <v>80000</v>
      </c>
      <c r="H122" s="66">
        <v>80000</v>
      </c>
      <c r="I122" s="152"/>
    </row>
    <row r="123" spans="1:9" s="57" customFormat="1" ht="15.75" customHeight="1">
      <c r="A123" s="71"/>
      <c r="B123" s="62" t="s">
        <v>204</v>
      </c>
      <c r="C123" s="72"/>
      <c r="D123" s="62" t="s">
        <v>205</v>
      </c>
      <c r="E123" s="72"/>
      <c r="F123" s="67"/>
      <c r="G123" s="64">
        <f>G124+G127+G128</f>
        <v>950000</v>
      </c>
      <c r="H123" s="64">
        <f>H124+H127+H128</f>
        <v>950000</v>
      </c>
      <c r="I123" s="152"/>
    </row>
    <row r="124" spans="1:9" s="57" customFormat="1" ht="15.75" customHeight="1">
      <c r="A124" s="65"/>
      <c r="B124" s="40"/>
      <c r="C124" s="40" t="s">
        <v>206</v>
      </c>
      <c r="D124" s="40" t="s">
        <v>207</v>
      </c>
      <c r="E124" s="40"/>
      <c r="F124" s="40"/>
      <c r="G124" s="66">
        <f>SUM(G125:G126)</f>
        <v>130000</v>
      </c>
      <c r="H124" s="66">
        <f>SUM(H125:H126)</f>
        <v>130000</v>
      </c>
      <c r="I124" s="152"/>
    </row>
    <row r="125" spans="1:9" s="57" customFormat="1" ht="15.75" customHeight="1">
      <c r="A125" s="65"/>
      <c r="B125" s="40"/>
      <c r="C125" s="40"/>
      <c r="D125" s="40"/>
      <c r="E125" s="67" t="s">
        <v>208</v>
      </c>
      <c r="F125" s="40"/>
      <c r="G125" s="66">
        <v>50000</v>
      </c>
      <c r="H125" s="66">
        <v>50000</v>
      </c>
      <c r="I125" s="152"/>
    </row>
    <row r="126" spans="1:9" s="57" customFormat="1" ht="15.75" customHeight="1">
      <c r="A126" s="65"/>
      <c r="B126" s="40"/>
      <c r="C126" s="40"/>
      <c r="D126" s="40"/>
      <c r="E126" s="67" t="s">
        <v>210</v>
      </c>
      <c r="F126" s="40"/>
      <c r="G126" s="66">
        <v>80000</v>
      </c>
      <c r="H126" s="66">
        <v>80000</v>
      </c>
      <c r="I126" s="152"/>
    </row>
    <row r="127" spans="1:9" s="57" customFormat="1" ht="15.75" customHeight="1">
      <c r="A127" s="65"/>
      <c r="B127" s="40"/>
      <c r="C127" s="40" t="s">
        <v>213</v>
      </c>
      <c r="D127" s="40" t="s">
        <v>214</v>
      </c>
      <c r="E127" s="40"/>
      <c r="F127" s="40"/>
      <c r="G127" s="66">
        <v>50000</v>
      </c>
      <c r="H127" s="66">
        <v>50000</v>
      </c>
      <c r="I127" s="152"/>
    </row>
    <row r="128" spans="1:9" s="57" customFormat="1" ht="15.75" customHeight="1">
      <c r="A128" s="65"/>
      <c r="B128" s="40"/>
      <c r="C128" s="40" t="s">
        <v>215</v>
      </c>
      <c r="D128" s="40" t="s">
        <v>216</v>
      </c>
      <c r="E128" s="40"/>
      <c r="F128" s="40"/>
      <c r="G128" s="66">
        <f>SUM(G129:G130)</f>
        <v>770000</v>
      </c>
      <c r="H128" s="66">
        <f>SUM(H129:H130)</f>
        <v>770000</v>
      </c>
      <c r="I128" s="152"/>
    </row>
    <row r="129" spans="1:9" s="57" customFormat="1" ht="15.75" customHeight="1">
      <c r="A129" s="65"/>
      <c r="B129" s="40"/>
      <c r="C129" s="40"/>
      <c r="D129" s="40"/>
      <c r="E129" s="67" t="s">
        <v>257</v>
      </c>
      <c r="F129" s="40"/>
      <c r="G129" s="66">
        <v>720000</v>
      </c>
      <c r="H129" s="66">
        <v>720000</v>
      </c>
      <c r="I129" s="152"/>
    </row>
    <row r="130" spans="1:9" s="57" customFormat="1" ht="15.75" customHeight="1">
      <c r="A130" s="65"/>
      <c r="B130" s="40"/>
      <c r="C130" s="40"/>
      <c r="D130" s="40"/>
      <c r="E130" s="67" t="s">
        <v>218</v>
      </c>
      <c r="F130" s="40"/>
      <c r="G130" s="66">
        <v>50000</v>
      </c>
      <c r="H130" s="66">
        <v>50000</v>
      </c>
      <c r="I130" s="152"/>
    </row>
    <row r="131" spans="1:9" s="57" customFormat="1" ht="15.75" customHeight="1">
      <c r="A131" s="71"/>
      <c r="B131" s="62" t="s">
        <v>228</v>
      </c>
      <c r="C131" s="72"/>
      <c r="D131" s="62" t="s">
        <v>229</v>
      </c>
      <c r="E131" s="72"/>
      <c r="F131" s="67"/>
      <c r="G131" s="64">
        <f>G132</f>
        <v>280000</v>
      </c>
      <c r="H131" s="64">
        <f>H132</f>
        <v>280000</v>
      </c>
      <c r="I131" s="152"/>
    </row>
    <row r="132" spans="1:9" s="57" customFormat="1" ht="15.75" customHeight="1">
      <c r="A132" s="65"/>
      <c r="B132" s="40"/>
      <c r="C132" s="40" t="s">
        <v>230</v>
      </c>
      <c r="D132" s="40" t="s">
        <v>231</v>
      </c>
      <c r="E132" s="40"/>
      <c r="F132" s="40"/>
      <c r="G132" s="75">
        <v>280000</v>
      </c>
      <c r="H132" s="75">
        <v>280000</v>
      </c>
      <c r="I132" s="152"/>
    </row>
    <row r="133" spans="1:9" s="57" customFormat="1" ht="15.75" customHeight="1">
      <c r="A133" s="26" t="s">
        <v>36</v>
      </c>
      <c r="B133" s="27"/>
      <c r="C133" s="26" t="s">
        <v>37</v>
      </c>
      <c r="D133" s="27"/>
      <c r="E133" s="27"/>
      <c r="F133" s="40"/>
      <c r="G133" s="75"/>
      <c r="H133" s="75"/>
      <c r="I133" s="152"/>
    </row>
    <row r="134" spans="1:9" s="57" customFormat="1" ht="15.75" customHeight="1">
      <c r="A134" s="27"/>
      <c r="B134" s="27" t="s">
        <v>273</v>
      </c>
      <c r="C134" s="27"/>
      <c r="D134" s="27" t="s">
        <v>274</v>
      </c>
      <c r="E134" s="27"/>
      <c r="F134" s="40"/>
      <c r="G134" s="75">
        <v>0</v>
      </c>
      <c r="H134" s="75">
        <v>0</v>
      </c>
      <c r="I134" s="152"/>
    </row>
    <row r="135" spans="1:9" s="57" customFormat="1" ht="15.75" customHeight="1">
      <c r="A135" s="27"/>
      <c r="B135" s="27" t="s">
        <v>275</v>
      </c>
      <c r="C135" s="27"/>
      <c r="D135" s="27" t="s">
        <v>276</v>
      </c>
      <c r="E135" s="27"/>
      <c r="F135" s="40"/>
      <c r="G135" s="75">
        <v>0</v>
      </c>
      <c r="H135" s="75">
        <v>0</v>
      </c>
      <c r="I135" s="152"/>
    </row>
    <row r="136" spans="1:9" s="57" customFormat="1" ht="15.75" customHeight="1">
      <c r="A136" s="65"/>
      <c r="B136" s="40"/>
      <c r="C136" s="40"/>
      <c r="D136" s="40"/>
      <c r="E136" s="40"/>
      <c r="F136" s="71"/>
      <c r="G136" s="68"/>
      <c r="H136" s="68"/>
      <c r="I136" s="152"/>
    </row>
    <row r="137" spans="1:9" s="57" customFormat="1" ht="15.75" customHeight="1">
      <c r="A137" s="9" t="s">
        <v>79</v>
      </c>
      <c r="B137" s="16"/>
      <c r="C137" s="16"/>
      <c r="D137" s="16"/>
      <c r="E137" s="38"/>
      <c r="F137" s="80"/>
      <c r="G137" s="61">
        <f>G138+G145</f>
        <v>103565000</v>
      </c>
      <c r="H137" s="61">
        <f>H138+H145</f>
        <v>101882500</v>
      </c>
      <c r="I137" s="152"/>
    </row>
    <row r="138" spans="1:9" s="57" customFormat="1" ht="15.75" customHeight="1">
      <c r="A138" s="30" t="s">
        <v>27</v>
      </c>
      <c r="B138" s="62"/>
      <c r="C138" s="62" t="s">
        <v>28</v>
      </c>
      <c r="D138" s="62"/>
      <c r="E138" s="62"/>
      <c r="F138" s="71"/>
      <c r="G138" s="64">
        <f>G139+G142</f>
        <v>46320000</v>
      </c>
      <c r="H138" s="64">
        <f>H139+H142</f>
        <v>43637500</v>
      </c>
      <c r="I138" s="152"/>
    </row>
    <row r="139" spans="1:9" s="57" customFormat="1" ht="15.75" customHeight="1">
      <c r="A139" s="71"/>
      <c r="B139" s="62" t="s">
        <v>204</v>
      </c>
      <c r="C139" s="72"/>
      <c r="D139" s="62" t="s">
        <v>205</v>
      </c>
      <c r="E139" s="72"/>
      <c r="F139" s="71"/>
      <c r="G139" s="64">
        <f>SUM(G140:G141)</f>
        <v>16000000</v>
      </c>
      <c r="H139" s="64">
        <f>SUM(H140:H141)</f>
        <v>16250000</v>
      </c>
      <c r="I139" s="152"/>
    </row>
    <row r="140" spans="1:9" s="57" customFormat="1" ht="15.75" customHeight="1">
      <c r="A140" s="71"/>
      <c r="B140" s="40"/>
      <c r="C140" s="40" t="s">
        <v>211</v>
      </c>
      <c r="D140" s="40" t="s">
        <v>258</v>
      </c>
      <c r="E140" s="67"/>
      <c r="F140" s="71"/>
      <c r="G140" s="66">
        <v>15000000</v>
      </c>
      <c r="H140" s="66">
        <v>15000000</v>
      </c>
      <c r="I140" s="152"/>
    </row>
    <row r="141" spans="1:9" s="57" customFormat="1" ht="15.75" customHeight="1">
      <c r="A141" s="65"/>
      <c r="B141" s="40"/>
      <c r="C141" s="40" t="s">
        <v>259</v>
      </c>
      <c r="D141" s="40" t="s">
        <v>260</v>
      </c>
      <c r="E141" s="40"/>
      <c r="F141" s="71"/>
      <c r="G141" s="66">
        <v>1000000</v>
      </c>
      <c r="H141" s="128">
        <v>1250000</v>
      </c>
      <c r="I141" s="152"/>
    </row>
    <row r="142" spans="1:9" s="57" customFormat="1" ht="15.75" customHeight="1">
      <c r="A142" s="71"/>
      <c r="B142" s="62" t="s">
        <v>228</v>
      </c>
      <c r="C142" s="72"/>
      <c r="D142" s="62" t="s">
        <v>229</v>
      </c>
      <c r="E142" s="72"/>
      <c r="F142" s="71"/>
      <c r="G142" s="64">
        <f>SUM(G143:G144)</f>
        <v>30320000</v>
      </c>
      <c r="H142" s="64">
        <f>SUM(H143:H144)</f>
        <v>27387500</v>
      </c>
      <c r="I142" s="152"/>
    </row>
    <row r="143" spans="1:9" s="57" customFormat="1" ht="15.75" customHeight="1">
      <c r="A143" s="65"/>
      <c r="B143" s="40"/>
      <c r="C143" s="40" t="s">
        <v>230</v>
      </c>
      <c r="D143" s="40" t="s">
        <v>231</v>
      </c>
      <c r="E143" s="40"/>
      <c r="F143" s="71"/>
      <c r="G143" s="66">
        <v>4320000</v>
      </c>
      <c r="H143" s="128">
        <v>4387500</v>
      </c>
      <c r="I143" s="152"/>
    </row>
    <row r="144" spans="1:9" s="57" customFormat="1" ht="15.75" customHeight="1">
      <c r="A144" s="65"/>
      <c r="B144" s="40"/>
      <c r="C144" s="40" t="s">
        <v>261</v>
      </c>
      <c r="D144" s="40" t="s">
        <v>262</v>
      </c>
      <c r="E144" s="40"/>
      <c r="F144" s="71"/>
      <c r="G144" s="75">
        <v>26000000</v>
      </c>
      <c r="H144" s="129">
        <v>23000000</v>
      </c>
      <c r="I144" s="152"/>
    </row>
    <row r="145" spans="1:9" s="57" customFormat="1" ht="15.75" customHeight="1">
      <c r="A145" s="78" t="s">
        <v>34</v>
      </c>
      <c r="B145" s="40"/>
      <c r="C145" s="62" t="s">
        <v>35</v>
      </c>
      <c r="D145" s="40"/>
      <c r="E145" s="40"/>
      <c r="F145" s="40"/>
      <c r="G145" s="64">
        <f>SUM(G146:G147)</f>
        <v>57245000</v>
      </c>
      <c r="H145" s="64">
        <f>SUM(H146:H147)</f>
        <v>58245000</v>
      </c>
      <c r="I145" s="152"/>
    </row>
    <row r="146" spans="1:9" s="57" customFormat="1" ht="15.75" customHeight="1">
      <c r="A146" s="65"/>
      <c r="B146" s="62" t="s">
        <v>263</v>
      </c>
      <c r="C146" s="40"/>
      <c r="D146" s="40" t="s">
        <v>264</v>
      </c>
      <c r="E146" s="40"/>
      <c r="F146" s="40"/>
      <c r="G146" s="129">
        <v>55119000</v>
      </c>
      <c r="H146" s="129">
        <v>53545000</v>
      </c>
      <c r="I146" s="152"/>
    </row>
    <row r="147" spans="1:9" s="57" customFormat="1" ht="15.75" customHeight="1">
      <c r="A147" s="65"/>
      <c r="B147" s="62" t="s">
        <v>265</v>
      </c>
      <c r="C147" s="40"/>
      <c r="D147" s="40" t="s">
        <v>266</v>
      </c>
      <c r="E147" s="40"/>
      <c r="F147" s="40"/>
      <c r="G147" s="129">
        <v>2126000</v>
      </c>
      <c r="H147" s="129">
        <v>4700000</v>
      </c>
      <c r="I147" s="152"/>
    </row>
    <row r="148" spans="1:9" s="57" customFormat="1" ht="15.75" customHeight="1">
      <c r="A148" s="65"/>
      <c r="B148" s="40"/>
      <c r="C148" s="40"/>
      <c r="D148" s="40"/>
      <c r="E148" s="40"/>
      <c r="F148" s="40"/>
      <c r="G148" s="75"/>
      <c r="H148" s="75"/>
      <c r="I148" s="152"/>
    </row>
    <row r="149" spans="1:9" s="57" customFormat="1" ht="15.75" customHeight="1">
      <c r="A149" s="9" t="s">
        <v>267</v>
      </c>
      <c r="B149" s="16"/>
      <c r="C149" s="16"/>
      <c r="D149" s="16"/>
      <c r="E149" s="16"/>
      <c r="F149" s="16"/>
      <c r="G149" s="34">
        <f>SUM(G150)</f>
        <v>300000</v>
      </c>
      <c r="H149" s="34">
        <f>SUM(H150)</f>
        <v>300000</v>
      </c>
      <c r="I149" s="152"/>
    </row>
    <row r="150" spans="1:9" s="57" customFormat="1" ht="15.75" customHeight="1">
      <c r="A150" s="30" t="s">
        <v>31</v>
      </c>
      <c r="B150" s="62"/>
      <c r="C150" s="62" t="s">
        <v>32</v>
      </c>
      <c r="D150" s="62"/>
      <c r="E150" s="62"/>
      <c r="F150" s="40"/>
      <c r="G150" s="36">
        <f>SUM(G151)</f>
        <v>300000</v>
      </c>
      <c r="H150" s="36">
        <f>SUM(H151)</f>
        <v>300000</v>
      </c>
      <c r="I150" s="152"/>
    </row>
    <row r="151" spans="1:9" s="57" customFormat="1" ht="15.75" customHeight="1">
      <c r="A151" s="65"/>
      <c r="B151" s="40"/>
      <c r="C151" s="40" t="s">
        <v>238</v>
      </c>
      <c r="D151" s="40" t="s">
        <v>239</v>
      </c>
      <c r="E151" s="40"/>
      <c r="F151" s="40"/>
      <c r="G151" s="39">
        <v>300000</v>
      </c>
      <c r="H151" s="39">
        <v>300000</v>
      </c>
      <c r="I151" s="152"/>
    </row>
    <row r="152" spans="1:9" s="57" customFormat="1" ht="15.75" customHeight="1">
      <c r="A152" s="65"/>
      <c r="B152" s="40"/>
      <c r="C152" s="40"/>
      <c r="D152" s="40"/>
      <c r="E152" s="40" t="s">
        <v>268</v>
      </c>
      <c r="F152" s="40"/>
      <c r="G152" s="75">
        <v>300000</v>
      </c>
      <c r="H152" s="75">
        <v>300000</v>
      </c>
      <c r="I152" s="152"/>
    </row>
    <row r="153" spans="1:9" s="57" customFormat="1" ht="15.75" customHeight="1">
      <c r="A153" s="65"/>
      <c r="B153" s="40"/>
      <c r="C153" s="40"/>
      <c r="D153" s="40"/>
      <c r="E153" s="40"/>
      <c r="F153" s="40"/>
      <c r="G153" s="75"/>
      <c r="H153" s="75"/>
      <c r="I153" s="152"/>
    </row>
    <row r="154" spans="1:9" s="57" customFormat="1" ht="15.75" customHeight="1">
      <c r="A154" s="9" t="s">
        <v>269</v>
      </c>
      <c r="B154" s="16"/>
      <c r="C154" s="16"/>
      <c r="D154" s="16"/>
      <c r="E154" s="16"/>
      <c r="F154" s="16"/>
      <c r="G154" s="34">
        <f>SUM(G155)</f>
        <v>200000</v>
      </c>
      <c r="H154" s="34">
        <f>SUM(H155)</f>
        <v>200000</v>
      </c>
      <c r="I154" s="152"/>
    </row>
    <row r="155" spans="1:9" s="57" customFormat="1" ht="15.75" customHeight="1">
      <c r="A155" s="30" t="s">
        <v>31</v>
      </c>
      <c r="B155" s="62"/>
      <c r="C155" s="62" t="s">
        <v>32</v>
      </c>
      <c r="D155" s="62"/>
      <c r="E155" s="62"/>
      <c r="F155" s="40"/>
      <c r="G155" s="36">
        <f>SUM(G156+G157)</f>
        <v>200000</v>
      </c>
      <c r="H155" s="36">
        <f>SUM(H156+H157)</f>
        <v>200000</v>
      </c>
      <c r="I155" s="152"/>
    </row>
    <row r="156" spans="1:9" s="57" customFormat="1" ht="15.75" customHeight="1">
      <c r="A156" s="65"/>
      <c r="B156" s="40"/>
      <c r="C156" s="40" t="s">
        <v>234</v>
      </c>
      <c r="D156" s="40" t="s">
        <v>235</v>
      </c>
      <c r="E156" s="40"/>
      <c r="F156" s="40"/>
      <c r="G156" s="39">
        <v>100000</v>
      </c>
      <c r="H156" s="39">
        <v>100000</v>
      </c>
      <c r="I156" s="152"/>
    </row>
    <row r="157" spans="1:9" s="57" customFormat="1" ht="15.75" customHeight="1">
      <c r="A157" s="65"/>
      <c r="B157" s="40"/>
      <c r="C157" s="40" t="s">
        <v>238</v>
      </c>
      <c r="D157" s="40" t="s">
        <v>239</v>
      </c>
      <c r="E157" s="40"/>
      <c r="F157" s="40"/>
      <c r="G157" s="75">
        <v>100000</v>
      </c>
      <c r="H157" s="75">
        <v>100000</v>
      </c>
      <c r="I157" s="152"/>
    </row>
    <row r="158" spans="1:9" s="57" customFormat="1" ht="15.75" customHeight="1">
      <c r="A158" s="65"/>
      <c r="B158" s="40"/>
      <c r="C158" s="40"/>
      <c r="D158" s="40"/>
      <c r="E158" s="40"/>
      <c r="F158" s="40"/>
      <c r="G158" s="75"/>
      <c r="H158" s="75"/>
      <c r="I158" s="152"/>
    </row>
    <row r="159" spans="1:9" s="57" customFormat="1" ht="15.75" customHeight="1">
      <c r="A159" s="9" t="s">
        <v>109</v>
      </c>
      <c r="B159" s="16"/>
      <c r="C159" s="16"/>
      <c r="D159" s="9"/>
      <c r="E159" s="42"/>
      <c r="F159" s="81"/>
      <c r="G159" s="61">
        <f>G160+G166+G169+G175</f>
        <v>11215240</v>
      </c>
      <c r="H159" s="61">
        <f>H160+H166+H169+H175</f>
        <v>11735320</v>
      </c>
      <c r="I159" s="152"/>
    </row>
    <row r="160" spans="1:9" s="57" customFormat="1" ht="15.75" customHeight="1">
      <c r="A160" s="30" t="s">
        <v>23</v>
      </c>
      <c r="B160" s="62"/>
      <c r="C160" s="62" t="s">
        <v>163</v>
      </c>
      <c r="D160" s="62"/>
      <c r="E160" s="62"/>
      <c r="F160" s="67"/>
      <c r="G160" s="66">
        <f>G161</f>
        <v>10005240</v>
      </c>
      <c r="H160" s="64">
        <f>H161</f>
        <v>10005240</v>
      </c>
      <c r="I160" s="152"/>
    </row>
    <row r="161" spans="1:9" s="57" customFormat="1" ht="15.75" customHeight="1">
      <c r="A161" s="65"/>
      <c r="B161" s="62" t="s">
        <v>164</v>
      </c>
      <c r="C161" s="40"/>
      <c r="D161" s="40" t="s">
        <v>165</v>
      </c>
      <c r="E161" s="40"/>
      <c r="F161" s="67"/>
      <c r="G161" s="66">
        <f>G162+G165+G164</f>
        <v>10005240</v>
      </c>
      <c r="H161" s="66">
        <f>H162+H165+H164+H163</f>
        <v>10005240</v>
      </c>
      <c r="I161" s="152"/>
    </row>
    <row r="162" spans="1:9" s="57" customFormat="1" ht="15.75" customHeight="1">
      <c r="A162" s="27"/>
      <c r="B162" s="40"/>
      <c r="C162" s="40" t="s">
        <v>166</v>
      </c>
      <c r="D162" s="40" t="s">
        <v>167</v>
      </c>
      <c r="E162" s="40"/>
      <c r="F162" s="71"/>
      <c r="G162" s="66">
        <v>8805240</v>
      </c>
      <c r="H162" s="128">
        <v>7705240</v>
      </c>
      <c r="I162" s="157"/>
    </row>
    <row r="163" spans="1:9" s="57" customFormat="1" ht="15.75" customHeight="1">
      <c r="A163" s="27"/>
      <c r="B163" s="40"/>
      <c r="C163" s="40" t="s">
        <v>425</v>
      </c>
      <c r="D163" s="40" t="s">
        <v>426</v>
      </c>
      <c r="E163" s="40"/>
      <c r="F163" s="71"/>
      <c r="G163" s="66"/>
      <c r="H163" s="128">
        <v>2100000</v>
      </c>
      <c r="I163" s="157"/>
    </row>
    <row r="164" spans="1:9" s="57" customFormat="1" ht="15.75" customHeight="1">
      <c r="A164" s="27"/>
      <c r="B164" s="40"/>
      <c r="C164" s="40" t="s">
        <v>288</v>
      </c>
      <c r="D164" s="40" t="s">
        <v>289</v>
      </c>
      <c r="E164" s="40"/>
      <c r="F164" s="71"/>
      <c r="G164" s="66">
        <v>1000000</v>
      </c>
      <c r="H164" s="66">
        <v>0</v>
      </c>
      <c r="I164" s="152"/>
    </row>
    <row r="165" spans="1:9" s="57" customFormat="1" ht="15.75" customHeight="1">
      <c r="A165" s="65"/>
      <c r="B165" s="40"/>
      <c r="C165" s="40" t="s">
        <v>270</v>
      </c>
      <c r="D165" s="40" t="s">
        <v>165</v>
      </c>
      <c r="E165" s="40"/>
      <c r="F165" s="70"/>
      <c r="G165" s="66">
        <v>200000</v>
      </c>
      <c r="H165" s="66">
        <v>200000</v>
      </c>
      <c r="I165" s="152"/>
    </row>
    <row r="166" spans="1:9" s="57" customFormat="1" ht="15.75" customHeight="1">
      <c r="A166" s="30" t="s">
        <v>25</v>
      </c>
      <c r="B166" s="62"/>
      <c r="C166" s="62" t="s">
        <v>179</v>
      </c>
      <c r="D166" s="69"/>
      <c r="E166" s="69"/>
      <c r="F166" s="70"/>
      <c r="G166" s="66">
        <f>G167+G168</f>
        <v>1210000</v>
      </c>
      <c r="H166" s="64">
        <f>H167+H168</f>
        <v>1210000</v>
      </c>
      <c r="I166" s="152"/>
    </row>
    <row r="167" spans="1:9" s="57" customFormat="1" ht="15.75" customHeight="1">
      <c r="A167" s="65"/>
      <c r="B167" s="40"/>
      <c r="C167" s="40" t="s">
        <v>382</v>
      </c>
      <c r="D167" s="67" t="s">
        <v>455</v>
      </c>
      <c r="E167" s="40"/>
      <c r="F167" s="40"/>
      <c r="G167" s="128">
        <v>1200000</v>
      </c>
      <c r="H167" s="128">
        <v>1200000</v>
      </c>
      <c r="I167" s="152"/>
    </row>
    <row r="168" spans="1:9" s="57" customFormat="1" ht="15.75" customHeight="1">
      <c r="A168" s="65"/>
      <c r="B168" s="40"/>
      <c r="C168" s="40" t="s">
        <v>383</v>
      </c>
      <c r="D168" s="67" t="s">
        <v>307</v>
      </c>
      <c r="E168" s="40"/>
      <c r="F168" s="40"/>
      <c r="G168" s="66">
        <v>10000</v>
      </c>
      <c r="H168" s="66">
        <v>10000</v>
      </c>
      <c r="I168" s="152"/>
    </row>
    <row r="169" spans="1:9" s="57" customFormat="1" ht="15.75" customHeight="1">
      <c r="A169" s="30" t="s">
        <v>27</v>
      </c>
      <c r="B169" s="62"/>
      <c r="C169" s="62" t="s">
        <v>28</v>
      </c>
      <c r="D169" s="72"/>
      <c r="E169" s="62"/>
      <c r="F169" s="62"/>
      <c r="G169" s="64">
        <f>G170+G173</f>
        <v>0</v>
      </c>
      <c r="H169" s="148">
        <f>H170+H173</f>
        <v>280480</v>
      </c>
      <c r="I169" s="152"/>
    </row>
    <row r="170" spans="1:9" s="57" customFormat="1" ht="15.75" customHeight="1">
      <c r="A170" s="65"/>
      <c r="B170" s="62" t="s">
        <v>183</v>
      </c>
      <c r="C170" s="40" t="s">
        <v>184</v>
      </c>
      <c r="D170" s="67"/>
      <c r="E170" s="40"/>
      <c r="F170" s="40"/>
      <c r="G170" s="66">
        <f>SUM(G171:G172)</f>
        <v>0</v>
      </c>
      <c r="H170" s="66">
        <f>SUM(H171:H172)</f>
        <v>223980</v>
      </c>
      <c r="I170" s="152"/>
    </row>
    <row r="171" spans="1:9" s="57" customFormat="1" ht="15.75" customHeight="1">
      <c r="A171" s="65"/>
      <c r="B171" s="40"/>
      <c r="C171" s="40" t="s">
        <v>384</v>
      </c>
      <c r="D171" s="67" t="s">
        <v>385</v>
      </c>
      <c r="E171" s="40"/>
      <c r="F171" s="40"/>
      <c r="G171" s="66"/>
      <c r="H171" s="66">
        <v>3300</v>
      </c>
      <c r="I171" s="152"/>
    </row>
    <row r="172" spans="1:9" s="57" customFormat="1" ht="15.75" customHeight="1">
      <c r="A172" s="65"/>
      <c r="B172" s="40"/>
      <c r="C172" s="40" t="s">
        <v>386</v>
      </c>
      <c r="D172" s="67" t="s">
        <v>293</v>
      </c>
      <c r="E172" s="40"/>
      <c r="F172" s="40"/>
      <c r="G172" s="66"/>
      <c r="H172" s="66">
        <v>220680</v>
      </c>
      <c r="I172" s="157"/>
    </row>
    <row r="173" spans="1:9" s="57" customFormat="1" ht="15.75" customHeight="1">
      <c r="A173" s="65"/>
      <c r="B173" s="62" t="s">
        <v>228</v>
      </c>
      <c r="C173" s="62" t="s">
        <v>229</v>
      </c>
      <c r="D173" s="72"/>
      <c r="E173" s="40"/>
      <c r="F173" s="40"/>
      <c r="G173" s="66">
        <f>G174</f>
        <v>0</v>
      </c>
      <c r="H173" s="66">
        <f>H174</f>
        <v>56500</v>
      </c>
      <c r="I173" s="152"/>
    </row>
    <row r="174" spans="1:9" s="57" customFormat="1" ht="15.75" customHeight="1">
      <c r="A174" s="65"/>
      <c r="B174" s="40"/>
      <c r="C174" s="40" t="s">
        <v>230</v>
      </c>
      <c r="D174" s="67" t="s">
        <v>231</v>
      </c>
      <c r="E174" s="40"/>
      <c r="F174" s="40"/>
      <c r="G174" s="66"/>
      <c r="H174" s="66">
        <v>56500</v>
      </c>
      <c r="I174" s="157"/>
    </row>
    <row r="175" spans="1:9" s="57" customFormat="1" ht="15.75" customHeight="1">
      <c r="A175" s="30" t="s">
        <v>34</v>
      </c>
      <c r="B175" s="40"/>
      <c r="C175" s="62" t="s">
        <v>35</v>
      </c>
      <c r="D175" s="67"/>
      <c r="E175" s="40"/>
      <c r="F175" s="40"/>
      <c r="G175" s="66">
        <f>SUM(G176:G177)</f>
        <v>0</v>
      </c>
      <c r="H175" s="64">
        <f>SUM(H176:H177)</f>
        <v>239600</v>
      </c>
      <c r="I175" s="152"/>
    </row>
    <row r="176" spans="1:9" s="57" customFormat="1" ht="15.75" customHeight="1">
      <c r="A176" s="65"/>
      <c r="B176" s="62" t="s">
        <v>299</v>
      </c>
      <c r="C176" s="40" t="s">
        <v>387</v>
      </c>
      <c r="D176" s="67"/>
      <c r="E176" s="40"/>
      <c r="F176" s="40"/>
      <c r="G176" s="66"/>
      <c r="H176" s="66">
        <v>188600</v>
      </c>
      <c r="I176" s="152"/>
    </row>
    <row r="177" spans="1:9" s="57" customFormat="1" ht="15.75" customHeight="1">
      <c r="A177" s="65"/>
      <c r="B177" s="40" t="s">
        <v>388</v>
      </c>
      <c r="C177" s="40"/>
      <c r="D177" s="72"/>
      <c r="E177" s="62"/>
      <c r="F177" s="40"/>
      <c r="G177" s="66"/>
      <c r="H177" s="66">
        <v>51000</v>
      </c>
      <c r="I177" s="152"/>
    </row>
    <row r="178" spans="1:9" s="57" customFormat="1" ht="15.75" customHeight="1">
      <c r="A178" s="65"/>
      <c r="B178" s="40"/>
      <c r="C178" s="40"/>
      <c r="D178" s="67"/>
      <c r="E178" s="40"/>
      <c r="F178" s="40"/>
      <c r="G178" s="66"/>
      <c r="H178" s="66"/>
      <c r="I178" s="152"/>
    </row>
    <row r="179" spans="1:9" s="57" customFormat="1" ht="15.75" customHeight="1">
      <c r="A179" s="9" t="s">
        <v>271</v>
      </c>
      <c r="B179" s="13"/>
      <c r="C179" s="13"/>
      <c r="D179" s="13"/>
      <c r="E179" s="13"/>
      <c r="F179" s="13"/>
      <c r="G179" s="61">
        <f>G180+G190</f>
        <v>8302000</v>
      </c>
      <c r="H179" s="61">
        <f>H180+H190</f>
        <v>11191240</v>
      </c>
      <c r="I179" s="152"/>
    </row>
    <row r="180" spans="1:9" s="57" customFormat="1" ht="15.75" customHeight="1">
      <c r="A180" s="30" t="s">
        <v>27</v>
      </c>
      <c r="B180" s="62"/>
      <c r="C180" s="62" t="s">
        <v>28</v>
      </c>
      <c r="D180" s="62"/>
      <c r="E180" s="62"/>
      <c r="F180" s="40"/>
      <c r="G180" s="64">
        <f>G181+G185+G188</f>
        <v>3302000</v>
      </c>
      <c r="H180" s="64">
        <f>H181+H185+H188</f>
        <v>3302000</v>
      </c>
      <c r="I180" s="152"/>
    </row>
    <row r="181" spans="1:9" s="57" customFormat="1" ht="15.75" customHeight="1">
      <c r="A181" s="71"/>
      <c r="B181" s="62" t="s">
        <v>183</v>
      </c>
      <c r="C181" s="72"/>
      <c r="D181" s="62" t="s">
        <v>184</v>
      </c>
      <c r="E181" s="73"/>
      <c r="F181" s="62"/>
      <c r="G181" s="64">
        <f>G182</f>
        <v>1200000</v>
      </c>
      <c r="H181" s="64">
        <f>H182</f>
        <v>1200000</v>
      </c>
      <c r="I181" s="152"/>
    </row>
    <row r="182" spans="1:9" s="57" customFormat="1" ht="15.75" customHeight="1">
      <c r="A182" s="65"/>
      <c r="B182" s="40"/>
      <c r="C182" s="40" t="s">
        <v>190</v>
      </c>
      <c r="D182" s="40" t="s">
        <v>191</v>
      </c>
      <c r="E182" s="40"/>
      <c r="F182" s="40"/>
      <c r="G182" s="66">
        <f>G184+G183</f>
        <v>1200000</v>
      </c>
      <c r="H182" s="66">
        <f>H184+H183</f>
        <v>1200000</v>
      </c>
      <c r="I182" s="152"/>
    </row>
    <row r="183" spans="1:9" s="57" customFormat="1" ht="15.75" customHeight="1">
      <c r="A183" s="65"/>
      <c r="B183" s="40"/>
      <c r="C183" s="40"/>
      <c r="D183" s="40" t="s">
        <v>514</v>
      </c>
      <c r="E183" s="40" t="s">
        <v>272</v>
      </c>
      <c r="F183" s="40"/>
      <c r="G183" s="66">
        <v>200000</v>
      </c>
      <c r="H183" s="128">
        <v>300000</v>
      </c>
      <c r="I183" s="152"/>
    </row>
    <row r="184" spans="1:9" s="57" customFormat="1" ht="15.75" customHeight="1">
      <c r="A184" s="30"/>
      <c r="B184" s="62"/>
      <c r="C184" s="62"/>
      <c r="D184" s="40" t="s">
        <v>499</v>
      </c>
      <c r="E184" s="67" t="s">
        <v>193</v>
      </c>
      <c r="F184" s="40"/>
      <c r="G184" s="66">
        <v>1000000</v>
      </c>
      <c r="H184" s="128">
        <v>900000</v>
      </c>
      <c r="I184" s="152"/>
    </row>
    <row r="185" spans="1:9" s="57" customFormat="1" ht="15.75" customHeight="1">
      <c r="A185" s="71"/>
      <c r="B185" s="62" t="s">
        <v>204</v>
      </c>
      <c r="C185" s="72"/>
      <c r="D185" s="62" t="s">
        <v>205</v>
      </c>
      <c r="E185" s="72"/>
      <c r="F185" s="62"/>
      <c r="G185" s="64">
        <f>G186</f>
        <v>1400000</v>
      </c>
      <c r="H185" s="64">
        <f>H186+H187</f>
        <v>1400000</v>
      </c>
      <c r="I185" s="152"/>
    </row>
    <row r="186" spans="1:9" s="57" customFormat="1" ht="15.75" customHeight="1">
      <c r="A186" s="65"/>
      <c r="B186" s="40"/>
      <c r="C186" s="40" t="s">
        <v>213</v>
      </c>
      <c r="D186" s="40" t="s">
        <v>214</v>
      </c>
      <c r="E186" s="40"/>
      <c r="F186" s="71"/>
      <c r="G186" s="66">
        <v>1400000</v>
      </c>
      <c r="H186" s="66">
        <v>1280000</v>
      </c>
      <c r="I186" s="152"/>
    </row>
    <row r="187" spans="1:9" s="57" customFormat="1" ht="15.75" customHeight="1">
      <c r="A187" s="65"/>
      <c r="B187" s="40"/>
      <c r="C187" s="40" t="s">
        <v>509</v>
      </c>
      <c r="D187" s="40" t="s">
        <v>515</v>
      </c>
      <c r="E187" s="40"/>
      <c r="F187" s="71"/>
      <c r="G187" s="66"/>
      <c r="H187" s="66">
        <v>120000</v>
      </c>
      <c r="I187" s="152"/>
    </row>
    <row r="188" spans="1:9" s="57" customFormat="1" ht="15.75" customHeight="1">
      <c r="A188" s="71"/>
      <c r="B188" s="62" t="s">
        <v>228</v>
      </c>
      <c r="C188" s="72"/>
      <c r="D188" s="62" t="s">
        <v>229</v>
      </c>
      <c r="E188" s="72"/>
      <c r="F188" s="73"/>
      <c r="G188" s="64">
        <f>G189</f>
        <v>702000</v>
      </c>
      <c r="H188" s="64">
        <f>H189</f>
        <v>702000</v>
      </c>
      <c r="I188" s="152"/>
    </row>
    <row r="189" spans="1:9" s="57" customFormat="1" ht="15.75" customHeight="1">
      <c r="A189" s="65"/>
      <c r="B189" s="40"/>
      <c r="C189" s="40" t="s">
        <v>230</v>
      </c>
      <c r="D189" s="40" t="s">
        <v>231</v>
      </c>
      <c r="E189" s="40"/>
      <c r="F189" s="71"/>
      <c r="G189" s="66">
        <v>702000</v>
      </c>
      <c r="H189" s="66">
        <v>702000</v>
      </c>
      <c r="I189" s="152"/>
    </row>
    <row r="190" spans="1:9" s="57" customFormat="1" ht="15.75" customHeight="1">
      <c r="A190" s="26" t="s">
        <v>36</v>
      </c>
      <c r="B190" s="27"/>
      <c r="C190" s="26" t="s">
        <v>37</v>
      </c>
      <c r="D190" s="27"/>
      <c r="E190" s="27"/>
      <c r="F190" s="71"/>
      <c r="G190" s="64">
        <f>SUM(G191:G192)</f>
        <v>5000000</v>
      </c>
      <c r="H190" s="148">
        <f>SUM(H191:H192)</f>
        <v>7889240</v>
      </c>
      <c r="I190" s="152"/>
    </row>
    <row r="191" spans="1:9" s="57" customFormat="1" ht="15.75" customHeight="1">
      <c r="A191" s="27"/>
      <c r="B191" s="27" t="s">
        <v>273</v>
      </c>
      <c r="C191" s="27"/>
      <c r="D191" s="27" t="s">
        <v>274</v>
      </c>
      <c r="E191" s="27"/>
      <c r="F191" s="71"/>
      <c r="G191" s="66">
        <v>3937000</v>
      </c>
      <c r="H191" s="66">
        <v>6212000</v>
      </c>
      <c r="I191" s="152"/>
    </row>
    <row r="192" spans="1:9" s="57" customFormat="1" ht="15.75" customHeight="1">
      <c r="A192" s="27"/>
      <c r="B192" s="27" t="s">
        <v>275</v>
      </c>
      <c r="C192" s="27"/>
      <c r="D192" s="27" t="s">
        <v>276</v>
      </c>
      <c r="E192" s="27"/>
      <c r="F192" s="71"/>
      <c r="G192" s="66">
        <v>1063000</v>
      </c>
      <c r="H192" s="66">
        <v>1677240</v>
      </c>
      <c r="I192" s="152"/>
    </row>
    <row r="193" spans="1:9" s="57" customFormat="1" ht="15.75" customHeight="1">
      <c r="A193" s="65"/>
      <c r="B193" s="40"/>
      <c r="C193" s="40"/>
      <c r="D193" s="40"/>
      <c r="E193" s="71"/>
      <c r="F193" s="71"/>
      <c r="G193" s="66"/>
      <c r="H193" s="66"/>
      <c r="I193" s="152"/>
    </row>
    <row r="194" spans="1:9" s="57" customFormat="1" ht="15.75" customHeight="1">
      <c r="A194" s="9" t="s">
        <v>111</v>
      </c>
      <c r="B194" s="16"/>
      <c r="C194" s="16"/>
      <c r="D194" s="16"/>
      <c r="E194" s="38"/>
      <c r="F194" s="82">
        <v>1</v>
      </c>
      <c r="G194" s="61">
        <f>G195+G205+G210</f>
        <v>5947850</v>
      </c>
      <c r="H194" s="61">
        <f>H195+H205+H210</f>
        <v>6265850</v>
      </c>
      <c r="I194" s="152"/>
    </row>
    <row r="195" spans="1:9" s="57" customFormat="1" ht="15.75" customHeight="1">
      <c r="A195" s="30" t="s">
        <v>23</v>
      </c>
      <c r="B195" s="62"/>
      <c r="C195" s="62" t="s">
        <v>163</v>
      </c>
      <c r="D195" s="62"/>
      <c r="E195" s="62"/>
      <c r="F195" s="71"/>
      <c r="G195" s="64">
        <f>G196+G202</f>
        <v>3354500</v>
      </c>
      <c r="H195" s="64">
        <f>H196+H202</f>
        <v>3672500</v>
      </c>
      <c r="I195" s="152"/>
    </row>
    <row r="196" spans="1:9" s="57" customFormat="1" ht="15.75" customHeight="1">
      <c r="A196" s="65"/>
      <c r="B196" s="62" t="s">
        <v>164</v>
      </c>
      <c r="C196" s="40"/>
      <c r="D196" s="40" t="s">
        <v>165</v>
      </c>
      <c r="E196" s="40"/>
      <c r="F196" s="71"/>
      <c r="G196" s="66">
        <f>SUM(G197:G201)</f>
        <v>1434500</v>
      </c>
      <c r="H196" s="66">
        <f>SUM(H197:H201)</f>
        <v>1752500</v>
      </c>
      <c r="I196" s="152"/>
    </row>
    <row r="197" spans="1:9" s="57" customFormat="1" ht="15.75" customHeight="1">
      <c r="A197" s="27"/>
      <c r="B197" s="40"/>
      <c r="C197" s="40" t="s">
        <v>166</v>
      </c>
      <c r="D197" s="40" t="s">
        <v>167</v>
      </c>
      <c r="E197" s="40"/>
      <c r="F197" s="71"/>
      <c r="G197" s="66">
        <v>1320000</v>
      </c>
      <c r="H197" s="66">
        <v>1631000</v>
      </c>
      <c r="I197" s="157"/>
    </row>
    <row r="198" spans="1:9" s="57" customFormat="1" ht="15.75" customHeight="1">
      <c r="A198" s="27"/>
      <c r="B198" s="40"/>
      <c r="C198" s="40" t="s">
        <v>425</v>
      </c>
      <c r="D198" s="40" t="s">
        <v>429</v>
      </c>
      <c r="E198" s="40"/>
      <c r="F198" s="71"/>
      <c r="G198" s="66">
        <v>0</v>
      </c>
      <c r="H198" s="66">
        <v>0</v>
      </c>
      <c r="I198" s="152"/>
    </row>
    <row r="199" spans="1:9" s="57" customFormat="1" ht="15.75" customHeight="1">
      <c r="A199" s="65"/>
      <c r="B199" s="40"/>
      <c r="C199" s="40" t="s">
        <v>168</v>
      </c>
      <c r="D199" s="40" t="s">
        <v>169</v>
      </c>
      <c r="E199" s="40"/>
      <c r="F199" s="71"/>
      <c r="G199" s="66">
        <v>74500</v>
      </c>
      <c r="H199" s="66">
        <v>74500</v>
      </c>
      <c r="I199" s="152"/>
    </row>
    <row r="200" spans="1:9" s="57" customFormat="1" ht="15.75" customHeight="1">
      <c r="A200" s="65"/>
      <c r="B200" s="40"/>
      <c r="C200" s="40" t="s">
        <v>277</v>
      </c>
      <c r="D200" s="40" t="s">
        <v>278</v>
      </c>
      <c r="E200" s="40"/>
      <c r="F200" s="71"/>
      <c r="G200" s="66">
        <v>40000</v>
      </c>
      <c r="H200" s="66">
        <v>40000</v>
      </c>
      <c r="I200" s="152"/>
    </row>
    <row r="201" spans="1:9" s="57" customFormat="1" ht="15.75" customHeight="1">
      <c r="A201" s="65"/>
      <c r="B201" s="40"/>
      <c r="C201" s="40" t="s">
        <v>270</v>
      </c>
      <c r="D201" s="40" t="s">
        <v>165</v>
      </c>
      <c r="E201" s="40"/>
      <c r="F201" s="71"/>
      <c r="G201" s="66">
        <v>0</v>
      </c>
      <c r="H201" s="66">
        <v>7000</v>
      </c>
      <c r="I201" s="157"/>
    </row>
    <row r="202" spans="1:9" s="57" customFormat="1" ht="15.75" customHeight="1">
      <c r="A202" s="65"/>
      <c r="B202" s="62" t="s">
        <v>170</v>
      </c>
      <c r="C202" s="40"/>
      <c r="D202" s="40" t="s">
        <v>171</v>
      </c>
      <c r="E202" s="40"/>
      <c r="F202" s="71"/>
      <c r="G202" s="66">
        <f>G204</f>
        <v>1920000</v>
      </c>
      <c r="H202" s="66">
        <f>H204+H203</f>
        <v>1920000</v>
      </c>
      <c r="I202" s="152"/>
    </row>
    <row r="203" spans="1:9" s="57" customFormat="1" ht="15.75" customHeight="1">
      <c r="A203" s="65"/>
      <c r="B203" s="62"/>
      <c r="C203" s="40" t="s">
        <v>290</v>
      </c>
      <c r="D203" s="40" t="s">
        <v>516</v>
      </c>
      <c r="E203" s="40"/>
      <c r="F203" s="71"/>
      <c r="G203" s="66"/>
      <c r="H203" s="66">
        <v>1920000</v>
      </c>
      <c r="I203" s="152"/>
    </row>
    <row r="204" spans="1:9" s="57" customFormat="1" ht="15.75" customHeight="1">
      <c r="A204" s="65"/>
      <c r="B204" s="40"/>
      <c r="C204" s="40" t="s">
        <v>177</v>
      </c>
      <c r="D204" s="40" t="s">
        <v>178</v>
      </c>
      <c r="E204" s="40"/>
      <c r="F204" s="71"/>
      <c r="G204" s="66">
        <v>1920000</v>
      </c>
      <c r="H204" s="66">
        <v>0</v>
      </c>
      <c r="I204" s="152"/>
    </row>
    <row r="205" spans="1:9" s="57" customFormat="1" ht="15.75" customHeight="1">
      <c r="A205" s="30" t="s">
        <v>25</v>
      </c>
      <c r="B205" s="62"/>
      <c r="C205" s="62" t="s">
        <v>179</v>
      </c>
      <c r="D205" s="69"/>
      <c r="E205" s="69"/>
      <c r="F205" s="71"/>
      <c r="G205" s="64">
        <f>SUM(G206:G208)</f>
        <v>738350</v>
      </c>
      <c r="H205" s="64">
        <f>SUM(H206:H208)</f>
        <v>738350</v>
      </c>
      <c r="I205" s="152"/>
    </row>
    <row r="206" spans="1:9" s="57" customFormat="1" ht="15.75" customHeight="1">
      <c r="A206" s="65"/>
      <c r="B206" s="40"/>
      <c r="C206" s="40"/>
      <c r="D206" s="67" t="s">
        <v>180</v>
      </c>
      <c r="E206" s="40"/>
      <c r="F206" s="71"/>
      <c r="G206" s="66">
        <v>712800</v>
      </c>
      <c r="H206" s="66">
        <v>712800</v>
      </c>
      <c r="I206" s="152"/>
    </row>
    <row r="207" spans="1:9" s="57" customFormat="1" ht="15.75" customHeight="1">
      <c r="A207" s="65"/>
      <c r="B207" s="40"/>
      <c r="C207" s="40"/>
      <c r="D207" s="67" t="s">
        <v>181</v>
      </c>
      <c r="E207" s="40"/>
      <c r="F207" s="71"/>
      <c r="G207" s="66">
        <v>12350</v>
      </c>
      <c r="H207" s="66">
        <v>12350</v>
      </c>
      <c r="I207" s="152"/>
    </row>
    <row r="208" spans="1:9" s="57" customFormat="1" ht="15.75" customHeight="1">
      <c r="A208" s="65"/>
      <c r="B208" s="40"/>
      <c r="C208" s="40"/>
      <c r="D208" s="67" t="s">
        <v>182</v>
      </c>
      <c r="E208" s="40"/>
      <c r="F208" s="71"/>
      <c r="G208" s="66">
        <v>13200</v>
      </c>
      <c r="H208" s="66">
        <v>13200</v>
      </c>
      <c r="I208" s="152"/>
    </row>
    <row r="209" spans="1:9" s="57" customFormat="1" ht="15.75" customHeight="1">
      <c r="A209" s="65"/>
      <c r="B209" s="40"/>
      <c r="C209" s="40"/>
      <c r="D209" s="40"/>
      <c r="E209" s="40"/>
      <c r="F209" s="40"/>
      <c r="G209" s="68"/>
      <c r="H209" s="68"/>
      <c r="I209" s="152"/>
    </row>
    <row r="210" spans="1:9" s="57" customFormat="1" ht="15.75" customHeight="1">
      <c r="A210" s="30" t="s">
        <v>27</v>
      </c>
      <c r="B210" s="62"/>
      <c r="C210" s="62" t="s">
        <v>28</v>
      </c>
      <c r="D210" s="62"/>
      <c r="E210" s="62"/>
      <c r="F210" s="67"/>
      <c r="G210" s="64">
        <f>G211+G219+G225+G238+G233</f>
        <v>1855000</v>
      </c>
      <c r="H210" s="64">
        <f>H211+H219+H225+H238+H233</f>
        <v>1855000</v>
      </c>
      <c r="I210" s="152"/>
    </row>
    <row r="211" spans="1:9" s="57" customFormat="1" ht="15.75" customHeight="1">
      <c r="A211" s="71"/>
      <c r="B211" s="62" t="s">
        <v>183</v>
      </c>
      <c r="C211" s="72"/>
      <c r="D211" s="62" t="s">
        <v>184</v>
      </c>
      <c r="E211" s="73"/>
      <c r="F211" s="67"/>
      <c r="G211" s="64">
        <f>G212+G215+G218</f>
        <v>510000</v>
      </c>
      <c r="H211" s="64">
        <f>H212+H215+H218</f>
        <v>310000</v>
      </c>
      <c r="I211" s="152"/>
    </row>
    <row r="212" spans="1:9" s="57" customFormat="1" ht="15.75" customHeight="1">
      <c r="A212" s="65"/>
      <c r="B212" s="40"/>
      <c r="C212" s="40" t="s">
        <v>185</v>
      </c>
      <c r="D212" s="40" t="s">
        <v>186</v>
      </c>
      <c r="E212" s="71"/>
      <c r="F212" s="67"/>
      <c r="G212" s="66">
        <f>SUM(G213:G214)</f>
        <v>190000</v>
      </c>
      <c r="H212" s="66">
        <f>SUM(H213:H214)</f>
        <v>90000</v>
      </c>
      <c r="I212" s="152"/>
    </row>
    <row r="213" spans="1:9" s="57" customFormat="1" ht="15.75" customHeight="1">
      <c r="A213" s="65"/>
      <c r="B213" s="40"/>
      <c r="C213" s="40"/>
      <c r="D213" s="40"/>
      <c r="E213" s="71" t="s">
        <v>188</v>
      </c>
      <c r="F213" s="67"/>
      <c r="G213" s="66">
        <v>50000</v>
      </c>
      <c r="H213" s="66">
        <v>50000</v>
      </c>
      <c r="I213" s="152"/>
    </row>
    <row r="214" spans="1:9" s="57" customFormat="1" ht="15.75" customHeight="1">
      <c r="A214" s="65"/>
      <c r="B214" s="40"/>
      <c r="C214" s="40"/>
      <c r="D214" s="40"/>
      <c r="E214" s="71" t="s">
        <v>279</v>
      </c>
      <c r="F214" s="67"/>
      <c r="G214" s="66">
        <v>140000</v>
      </c>
      <c r="H214" s="66">
        <v>40000</v>
      </c>
      <c r="I214" s="152"/>
    </row>
    <row r="215" spans="1:9" s="57" customFormat="1" ht="15.75" customHeight="1">
      <c r="A215" s="65"/>
      <c r="B215" s="40"/>
      <c r="C215" s="40" t="s">
        <v>190</v>
      </c>
      <c r="D215" s="40" t="s">
        <v>191</v>
      </c>
      <c r="E215" s="40"/>
      <c r="F215" s="67"/>
      <c r="G215" s="66">
        <f>SUM(G216:G217)</f>
        <v>120000</v>
      </c>
      <c r="H215" s="66">
        <f>SUM(H216:H217)</f>
        <v>120000</v>
      </c>
      <c r="I215" s="152"/>
    </row>
    <row r="216" spans="1:9" s="57" customFormat="1" ht="15.75" customHeight="1">
      <c r="A216" s="30"/>
      <c r="B216" s="62"/>
      <c r="C216" s="62"/>
      <c r="D216" s="62"/>
      <c r="E216" s="67" t="s">
        <v>192</v>
      </c>
      <c r="F216" s="71"/>
      <c r="G216" s="66">
        <v>20000</v>
      </c>
      <c r="H216" s="66">
        <v>20000</v>
      </c>
      <c r="I216" s="152"/>
    </row>
    <row r="217" spans="1:9" s="57" customFormat="1" ht="15.75" customHeight="1">
      <c r="A217" s="30"/>
      <c r="B217" s="62"/>
      <c r="C217" s="62"/>
      <c r="D217" s="62"/>
      <c r="E217" s="67" t="s">
        <v>193</v>
      </c>
      <c r="F217" s="71"/>
      <c r="G217" s="66">
        <v>100000</v>
      </c>
      <c r="H217" s="66">
        <v>100000</v>
      </c>
      <c r="I217" s="152"/>
    </row>
    <row r="218" spans="1:9" s="57" customFormat="1" ht="15.75" customHeight="1">
      <c r="A218" s="30"/>
      <c r="B218" s="62"/>
      <c r="C218" s="40" t="s">
        <v>280</v>
      </c>
      <c r="D218" s="40" t="s">
        <v>281</v>
      </c>
      <c r="E218" s="40"/>
      <c r="F218" s="71"/>
      <c r="G218" s="66">
        <v>200000</v>
      </c>
      <c r="H218" s="66">
        <v>100000</v>
      </c>
      <c r="I218" s="152"/>
    </row>
    <row r="219" spans="1:9" s="76" customFormat="1" ht="15.75" customHeight="1">
      <c r="A219" s="71"/>
      <c r="B219" s="62" t="s">
        <v>194</v>
      </c>
      <c r="C219" s="72"/>
      <c r="D219" s="62" t="s">
        <v>195</v>
      </c>
      <c r="E219" s="72"/>
      <c r="F219" s="73"/>
      <c r="G219" s="64">
        <f>G220+G223</f>
        <v>350000</v>
      </c>
      <c r="H219" s="64">
        <f>H220+H223</f>
        <v>350000</v>
      </c>
      <c r="I219" s="155"/>
    </row>
    <row r="220" spans="1:9" s="57" customFormat="1" ht="15.75" customHeight="1">
      <c r="A220" s="65"/>
      <c r="B220" s="40"/>
      <c r="C220" s="40" t="s">
        <v>196</v>
      </c>
      <c r="D220" s="40" t="s">
        <v>197</v>
      </c>
      <c r="E220" s="40"/>
      <c r="F220" s="71"/>
      <c r="G220" s="66">
        <f>SUM(G221:G222)</f>
        <v>90000</v>
      </c>
      <c r="H220" s="66">
        <f>SUM(H221:H222)</f>
        <v>90000</v>
      </c>
      <c r="I220" s="152"/>
    </row>
    <row r="221" spans="1:9" s="57" customFormat="1" ht="15.75" customHeight="1">
      <c r="A221" s="65"/>
      <c r="B221" s="40"/>
      <c r="C221" s="40"/>
      <c r="D221" s="40"/>
      <c r="E221" s="67" t="s">
        <v>199</v>
      </c>
      <c r="F221" s="71"/>
      <c r="G221" s="66">
        <v>30000</v>
      </c>
      <c r="H221" s="66">
        <v>30000</v>
      </c>
      <c r="I221" s="152"/>
    </row>
    <row r="222" spans="1:9" s="57" customFormat="1" ht="15.75" customHeight="1">
      <c r="A222" s="65"/>
      <c r="B222" s="40"/>
      <c r="C222" s="40"/>
      <c r="D222" s="40"/>
      <c r="E222" s="67" t="s">
        <v>282</v>
      </c>
      <c r="F222" s="71"/>
      <c r="G222" s="66">
        <v>60000</v>
      </c>
      <c r="H222" s="66">
        <v>60000</v>
      </c>
      <c r="I222" s="152"/>
    </row>
    <row r="223" spans="1:9" s="57" customFormat="1" ht="15.75" customHeight="1">
      <c r="A223" s="65"/>
      <c r="B223" s="40"/>
      <c r="C223" s="40" t="s">
        <v>201</v>
      </c>
      <c r="D223" s="40" t="s">
        <v>202</v>
      </c>
      <c r="E223" s="40"/>
      <c r="F223" s="71"/>
      <c r="G223" s="66">
        <f>G224</f>
        <v>260000</v>
      </c>
      <c r="H223" s="66">
        <f>H224</f>
        <v>260000</v>
      </c>
      <c r="I223" s="152"/>
    </row>
    <row r="224" spans="1:9" s="57" customFormat="1" ht="15.75" customHeight="1">
      <c r="A224" s="65"/>
      <c r="B224" s="40"/>
      <c r="C224" s="40"/>
      <c r="D224" s="40"/>
      <c r="E224" s="67" t="s">
        <v>203</v>
      </c>
      <c r="F224" s="71"/>
      <c r="G224" s="66">
        <v>260000</v>
      </c>
      <c r="H224" s="66">
        <v>260000</v>
      </c>
      <c r="I224" s="152"/>
    </row>
    <row r="225" spans="1:9" s="57" customFormat="1" ht="15.75" customHeight="1">
      <c r="A225" s="71"/>
      <c r="B225" s="62" t="s">
        <v>204</v>
      </c>
      <c r="C225" s="72"/>
      <c r="D225" s="62" t="s">
        <v>205</v>
      </c>
      <c r="E225" s="72"/>
      <c r="F225" s="71"/>
      <c r="G225" s="64">
        <f>G226+G230+G231</f>
        <v>345000</v>
      </c>
      <c r="H225" s="64">
        <f>H226+H230+H231</f>
        <v>845000</v>
      </c>
      <c r="I225" s="152"/>
    </row>
    <row r="226" spans="1:9" s="57" customFormat="1" ht="15.75" customHeight="1">
      <c r="A226" s="65"/>
      <c r="B226" s="40"/>
      <c r="C226" s="40" t="s">
        <v>206</v>
      </c>
      <c r="D226" s="40" t="s">
        <v>207</v>
      </c>
      <c r="E226" s="40"/>
      <c r="F226" s="71"/>
      <c r="G226" s="66">
        <f>SUM(G227:G229)</f>
        <v>210000</v>
      </c>
      <c r="H226" s="66">
        <f>SUM(H227:H229)</f>
        <v>210000</v>
      </c>
      <c r="I226" s="152"/>
    </row>
    <row r="227" spans="1:9" s="57" customFormat="1" ht="15.75" customHeight="1">
      <c r="A227" s="65"/>
      <c r="B227" s="40"/>
      <c r="C227" s="40"/>
      <c r="D227" s="40"/>
      <c r="E227" s="67" t="s">
        <v>208</v>
      </c>
      <c r="F227" s="71"/>
      <c r="G227" s="83">
        <v>80000</v>
      </c>
      <c r="H227" s="83">
        <v>80000</v>
      </c>
      <c r="I227" s="152"/>
    </row>
    <row r="228" spans="1:9" s="57" customFormat="1" ht="15.75" customHeight="1">
      <c r="A228" s="65"/>
      <c r="B228" s="40"/>
      <c r="C228" s="40"/>
      <c r="D228" s="40"/>
      <c r="E228" s="67" t="s">
        <v>458</v>
      </c>
      <c r="F228" s="71"/>
      <c r="G228" s="83">
        <v>80000</v>
      </c>
      <c r="H228" s="83">
        <v>80000</v>
      </c>
      <c r="I228" s="152"/>
    </row>
    <row r="229" spans="1:9" s="57" customFormat="1" ht="15.75" customHeight="1">
      <c r="A229" s="65"/>
      <c r="B229" s="40"/>
      <c r="C229" s="40"/>
      <c r="D229" s="40"/>
      <c r="E229" s="67" t="s">
        <v>210</v>
      </c>
      <c r="F229" s="71"/>
      <c r="G229" s="83">
        <v>50000</v>
      </c>
      <c r="H229" s="83">
        <v>50000</v>
      </c>
      <c r="I229" s="152"/>
    </row>
    <row r="230" spans="1:9" s="57" customFormat="1" ht="15.75" customHeight="1">
      <c r="A230" s="65"/>
      <c r="B230" s="40"/>
      <c r="C230" s="40" t="s">
        <v>213</v>
      </c>
      <c r="D230" s="40" t="s">
        <v>214</v>
      </c>
      <c r="E230" s="40"/>
      <c r="F230" s="71"/>
      <c r="G230" s="66">
        <v>35000</v>
      </c>
      <c r="H230" s="66">
        <v>35000</v>
      </c>
      <c r="I230" s="152"/>
    </row>
    <row r="231" spans="1:9" s="57" customFormat="1" ht="15.75" customHeight="1">
      <c r="A231" s="65"/>
      <c r="B231" s="40"/>
      <c r="C231" s="40" t="s">
        <v>215</v>
      </c>
      <c r="D231" s="40" t="s">
        <v>216</v>
      </c>
      <c r="E231" s="40"/>
      <c r="F231" s="71"/>
      <c r="G231" s="66">
        <f>G232</f>
        <v>100000</v>
      </c>
      <c r="H231" s="66">
        <f>H232</f>
        <v>600000</v>
      </c>
      <c r="I231" s="152"/>
    </row>
    <row r="232" spans="1:9" s="57" customFormat="1" ht="15.75" customHeight="1">
      <c r="A232" s="65"/>
      <c r="B232" s="40"/>
      <c r="C232" s="40"/>
      <c r="D232" s="40"/>
      <c r="E232" s="67" t="s">
        <v>218</v>
      </c>
      <c r="F232" s="71"/>
      <c r="G232" s="66">
        <v>100000</v>
      </c>
      <c r="H232" s="66">
        <v>600000</v>
      </c>
      <c r="I232" s="152"/>
    </row>
    <row r="233" spans="1:9" s="57" customFormat="1" ht="15.75" customHeight="1">
      <c r="A233" s="71"/>
      <c r="B233" s="62" t="s">
        <v>220</v>
      </c>
      <c r="C233" s="72"/>
      <c r="D233" s="62" t="s">
        <v>221</v>
      </c>
      <c r="E233" s="72"/>
      <c r="F233" s="71"/>
      <c r="G233" s="64">
        <f>G234+G236</f>
        <v>350000</v>
      </c>
      <c r="H233" s="64">
        <f>H234+H236</f>
        <v>50000</v>
      </c>
      <c r="I233" s="152"/>
    </row>
    <row r="234" spans="1:9" s="57" customFormat="1" ht="15.75" customHeight="1">
      <c r="A234" s="65"/>
      <c r="B234" s="40"/>
      <c r="C234" s="40" t="s">
        <v>222</v>
      </c>
      <c r="D234" s="40" t="s">
        <v>223</v>
      </c>
      <c r="E234" s="40"/>
      <c r="F234" s="71"/>
      <c r="G234" s="66">
        <f>G235</f>
        <v>50000</v>
      </c>
      <c r="H234" s="66">
        <f>H235</f>
        <v>50000</v>
      </c>
      <c r="I234" s="152"/>
    </row>
    <row r="235" spans="1:9" s="57" customFormat="1" ht="15.75" customHeight="1">
      <c r="A235" s="65"/>
      <c r="B235" s="40"/>
      <c r="C235" s="40"/>
      <c r="D235" s="40"/>
      <c r="E235" s="67" t="s">
        <v>224</v>
      </c>
      <c r="F235" s="71"/>
      <c r="G235" s="66">
        <v>50000</v>
      </c>
      <c r="H235" s="66">
        <v>50000</v>
      </c>
      <c r="I235" s="152"/>
    </row>
    <row r="236" spans="1:9" s="57" customFormat="1" ht="15.75" customHeight="1">
      <c r="A236" s="65"/>
      <c r="B236" s="40"/>
      <c r="C236" s="40" t="s">
        <v>225</v>
      </c>
      <c r="D236" s="40" t="s">
        <v>226</v>
      </c>
      <c r="E236" s="40"/>
      <c r="F236" s="71"/>
      <c r="G236" s="66">
        <f>G237</f>
        <v>300000</v>
      </c>
      <c r="H236" s="66">
        <f>H237</f>
        <v>0</v>
      </c>
      <c r="I236" s="152"/>
    </row>
    <row r="237" spans="1:9" s="57" customFormat="1" ht="15.75" customHeight="1">
      <c r="A237" s="65"/>
      <c r="B237" s="40"/>
      <c r="C237" s="40"/>
      <c r="D237" s="40"/>
      <c r="E237" s="67" t="s">
        <v>227</v>
      </c>
      <c r="F237" s="71"/>
      <c r="G237" s="66">
        <v>300000</v>
      </c>
      <c r="H237" s="66">
        <v>0</v>
      </c>
      <c r="I237" s="152"/>
    </row>
    <row r="238" spans="1:9" s="57" customFormat="1" ht="15.75" customHeight="1">
      <c r="A238" s="71"/>
      <c r="B238" s="62" t="s">
        <v>228</v>
      </c>
      <c r="C238" s="72"/>
      <c r="D238" s="62" t="s">
        <v>229</v>
      </c>
      <c r="E238" s="72"/>
      <c r="F238" s="71"/>
      <c r="G238" s="64">
        <f>SUM(G239)</f>
        <v>300000</v>
      </c>
      <c r="H238" s="64">
        <f>SUM(H239)</f>
        <v>300000</v>
      </c>
      <c r="I238" s="152"/>
    </row>
    <row r="239" spans="1:9" s="57" customFormat="1" ht="15.75" customHeight="1">
      <c r="A239" s="65"/>
      <c r="B239" s="40"/>
      <c r="C239" s="40" t="s">
        <v>230</v>
      </c>
      <c r="D239" s="40" t="s">
        <v>231</v>
      </c>
      <c r="E239" s="40"/>
      <c r="F239" s="71"/>
      <c r="G239" s="75">
        <v>300000</v>
      </c>
      <c r="H239" s="75">
        <v>300000</v>
      </c>
      <c r="I239" s="152"/>
    </row>
    <row r="240" spans="1:9" s="57" customFormat="1" ht="15.75" customHeight="1">
      <c r="A240" s="65"/>
      <c r="B240" s="40"/>
      <c r="C240" s="40"/>
      <c r="D240" s="40"/>
      <c r="E240" s="71"/>
      <c r="F240" s="71"/>
      <c r="G240" s="66"/>
      <c r="H240" s="66"/>
      <c r="I240" s="152"/>
    </row>
    <row r="241" spans="1:8" ht="15.75" customHeight="1">
      <c r="A241" s="9" t="s">
        <v>114</v>
      </c>
      <c r="B241" s="16"/>
      <c r="C241" s="16"/>
      <c r="D241" s="16"/>
      <c r="E241" s="16"/>
      <c r="F241" s="13"/>
      <c r="G241" s="61">
        <f>G242</f>
        <v>1090000</v>
      </c>
      <c r="H241" s="61">
        <f>H242</f>
        <v>1090000</v>
      </c>
    </row>
    <row r="242" spans="1:8" ht="15.75" customHeight="1">
      <c r="A242" s="30" t="s">
        <v>38</v>
      </c>
      <c r="B242" s="62"/>
      <c r="C242" s="62" t="s">
        <v>39</v>
      </c>
      <c r="D242" s="62"/>
      <c r="E242" s="62"/>
      <c r="F242" s="40"/>
      <c r="G242" s="64">
        <f>G243</f>
        <v>1090000</v>
      </c>
      <c r="H242" s="64">
        <f>H243</f>
        <v>1090000</v>
      </c>
    </row>
    <row r="243" spans="1:8" ht="15.75" customHeight="1">
      <c r="A243" s="65"/>
      <c r="B243" s="40" t="s">
        <v>283</v>
      </c>
      <c r="C243" s="40"/>
      <c r="D243" s="40" t="s">
        <v>247</v>
      </c>
      <c r="E243" s="40"/>
      <c r="F243" s="40"/>
      <c r="G243" s="66">
        <v>1090000</v>
      </c>
      <c r="H243" s="66">
        <v>1090000</v>
      </c>
    </row>
    <row r="244" spans="1:8" ht="15.75" customHeight="1">
      <c r="A244" s="65"/>
      <c r="B244" s="31"/>
      <c r="C244" s="40"/>
      <c r="D244" s="40"/>
      <c r="E244" s="71"/>
      <c r="F244" s="40"/>
      <c r="G244" s="66"/>
      <c r="H244" s="66"/>
    </row>
    <row r="245" spans="1:8" ht="15.75" customHeight="1">
      <c r="A245" s="9" t="s">
        <v>284</v>
      </c>
      <c r="B245" s="16"/>
      <c r="C245" s="16"/>
      <c r="D245" s="16"/>
      <c r="E245" s="16"/>
      <c r="F245" s="16"/>
      <c r="G245" s="61">
        <f>G246</f>
        <v>2000000</v>
      </c>
      <c r="H245" s="61">
        <f>H246</f>
        <v>2000000</v>
      </c>
    </row>
    <row r="246" spans="1:8" ht="15.75" customHeight="1">
      <c r="A246" s="30" t="s">
        <v>38</v>
      </c>
      <c r="B246" s="62"/>
      <c r="C246" s="62" t="s">
        <v>39</v>
      </c>
      <c r="D246" s="62"/>
      <c r="E246" s="62"/>
      <c r="F246" s="40"/>
      <c r="G246" s="64">
        <f>G247</f>
        <v>2000000</v>
      </c>
      <c r="H246" s="64">
        <f>H247</f>
        <v>2000000</v>
      </c>
    </row>
    <row r="247" spans="1:8" ht="15.75" customHeight="1">
      <c r="A247" s="65"/>
      <c r="B247" s="40" t="s">
        <v>389</v>
      </c>
      <c r="C247" s="40"/>
      <c r="D247" s="40" t="s">
        <v>390</v>
      </c>
      <c r="E247" s="40"/>
      <c r="F247" s="40"/>
      <c r="G247" s="66">
        <v>2000000</v>
      </c>
      <c r="H247" s="66">
        <v>2000000</v>
      </c>
    </row>
    <row r="248" spans="1:8" ht="15.75" customHeight="1">
      <c r="A248" s="65"/>
      <c r="B248" s="40"/>
      <c r="C248" s="40"/>
      <c r="D248" s="40"/>
      <c r="E248" s="40"/>
      <c r="F248" s="40"/>
      <c r="G248" s="66"/>
      <c r="H248" s="66"/>
    </row>
    <row r="249" spans="1:8" ht="15.75" customHeight="1">
      <c r="A249" s="162" t="s">
        <v>578</v>
      </c>
      <c r="B249" s="163"/>
      <c r="C249" s="163"/>
      <c r="D249" s="163"/>
      <c r="E249" s="163"/>
      <c r="F249" s="163"/>
      <c r="G249" s="164"/>
      <c r="H249" s="165">
        <f>SUM(H250)</f>
        <v>68470000</v>
      </c>
    </row>
    <row r="250" spans="1:8" ht="15.75" customHeight="1">
      <c r="A250" s="78" t="s">
        <v>34</v>
      </c>
      <c r="B250" s="40"/>
      <c r="C250" s="62" t="s">
        <v>35</v>
      </c>
      <c r="D250" s="40"/>
      <c r="E250" s="40"/>
      <c r="F250" s="40"/>
      <c r="G250" s="66"/>
      <c r="H250" s="64">
        <f>SUM(H251:H252)</f>
        <v>68470000</v>
      </c>
    </row>
    <row r="251" spans="1:8" ht="15.75" customHeight="1">
      <c r="A251" s="65"/>
      <c r="B251" s="62" t="s">
        <v>263</v>
      </c>
      <c r="C251" s="40"/>
      <c r="D251" s="40" t="s">
        <v>264</v>
      </c>
      <c r="E251" s="40"/>
      <c r="F251" s="40"/>
      <c r="G251" s="66"/>
      <c r="H251" s="66">
        <v>53913386</v>
      </c>
    </row>
    <row r="252" spans="1:8" ht="15.75" customHeight="1">
      <c r="A252" s="65"/>
      <c r="B252" s="62" t="s">
        <v>265</v>
      </c>
      <c r="C252" s="40"/>
      <c r="D252" s="40" t="s">
        <v>266</v>
      </c>
      <c r="E252" s="40"/>
      <c r="F252" s="40"/>
      <c r="G252" s="66"/>
      <c r="H252" s="66">
        <v>14556614</v>
      </c>
    </row>
    <row r="253" spans="1:8" ht="15.75" customHeight="1">
      <c r="A253" s="65"/>
      <c r="B253" s="40"/>
      <c r="C253" s="40"/>
      <c r="D253" s="40"/>
      <c r="E253" s="40"/>
      <c r="F253" s="40"/>
      <c r="G253" s="66"/>
      <c r="H253" s="66"/>
    </row>
    <row r="254" spans="1:9" s="57" customFormat="1" ht="15.75" customHeight="1">
      <c r="A254" s="9" t="s">
        <v>285</v>
      </c>
      <c r="B254" s="16"/>
      <c r="C254" s="16"/>
      <c r="D254" s="16"/>
      <c r="E254" s="16"/>
      <c r="F254" s="16"/>
      <c r="G254" s="61">
        <f>SUM(G255)</f>
        <v>16500000</v>
      </c>
      <c r="H254" s="61">
        <f>SUM(H255)</f>
        <v>16500000</v>
      </c>
      <c r="I254" s="152"/>
    </row>
    <row r="255" spans="1:9" s="57" customFormat="1" ht="15.75" customHeight="1">
      <c r="A255" s="30" t="s">
        <v>27</v>
      </c>
      <c r="B255" s="62"/>
      <c r="C255" s="62" t="s">
        <v>28</v>
      </c>
      <c r="D255" s="62"/>
      <c r="E255" s="62"/>
      <c r="F255" s="71"/>
      <c r="G255" s="84">
        <f>G256+G260</f>
        <v>16500000</v>
      </c>
      <c r="H255" s="84">
        <f>H256+H260</f>
        <v>16500000</v>
      </c>
      <c r="I255" s="152"/>
    </row>
    <row r="256" spans="1:9" s="57" customFormat="1" ht="15.75" customHeight="1">
      <c r="A256" s="71"/>
      <c r="B256" s="62" t="s">
        <v>204</v>
      </c>
      <c r="C256" s="72"/>
      <c r="D256" s="62" t="s">
        <v>205</v>
      </c>
      <c r="E256" s="72"/>
      <c r="F256" s="71"/>
      <c r="G256" s="64">
        <f>G257+G259</f>
        <v>13000000</v>
      </c>
      <c r="H256" s="64">
        <f>H257+H259</f>
        <v>13000000</v>
      </c>
      <c r="I256" s="152"/>
    </row>
    <row r="257" spans="1:9" s="57" customFormat="1" ht="15.75" customHeight="1">
      <c r="A257" s="65"/>
      <c r="B257" s="40"/>
      <c r="C257" s="40" t="s">
        <v>206</v>
      </c>
      <c r="D257" s="40" t="s">
        <v>207</v>
      </c>
      <c r="E257" s="40"/>
      <c r="F257" s="71"/>
      <c r="G257" s="83">
        <f>G258</f>
        <v>9000000</v>
      </c>
      <c r="H257" s="83">
        <f>H258</f>
        <v>9000000</v>
      </c>
      <c r="I257" s="152"/>
    </row>
    <row r="258" spans="1:8" ht="15.75" customHeight="1">
      <c r="A258" s="65"/>
      <c r="B258" s="40"/>
      <c r="C258" s="40"/>
      <c r="D258" s="40"/>
      <c r="E258" s="67" t="s">
        <v>208</v>
      </c>
      <c r="F258" s="40"/>
      <c r="G258" s="85">
        <v>9000000</v>
      </c>
      <c r="H258" s="85">
        <v>9000000</v>
      </c>
    </row>
    <row r="259" spans="1:8" ht="15.75" customHeight="1">
      <c r="A259" s="65"/>
      <c r="B259" s="40"/>
      <c r="C259" s="40" t="s">
        <v>213</v>
      </c>
      <c r="D259" s="40" t="s">
        <v>214</v>
      </c>
      <c r="E259" s="40"/>
      <c r="F259" s="40"/>
      <c r="G259" s="85">
        <v>4000000</v>
      </c>
      <c r="H259" s="85">
        <v>4000000</v>
      </c>
    </row>
    <row r="260" spans="1:8" ht="15.75" customHeight="1">
      <c r="A260" s="71"/>
      <c r="B260" s="62" t="s">
        <v>228</v>
      </c>
      <c r="C260" s="72"/>
      <c r="D260" s="62" t="s">
        <v>229</v>
      </c>
      <c r="E260" s="72"/>
      <c r="F260" s="40"/>
      <c r="G260" s="86">
        <f>G261</f>
        <v>3500000</v>
      </c>
      <c r="H260" s="86">
        <f>H261</f>
        <v>3500000</v>
      </c>
    </row>
    <row r="261" spans="1:8" ht="15.75" customHeight="1">
      <c r="A261" s="65"/>
      <c r="B261" s="40"/>
      <c r="C261" s="40" t="s">
        <v>230</v>
      </c>
      <c r="D261" s="40" t="s">
        <v>231</v>
      </c>
      <c r="E261" s="40"/>
      <c r="F261" s="40"/>
      <c r="G261" s="87">
        <v>3500000</v>
      </c>
      <c r="H261" s="87">
        <v>3500000</v>
      </c>
    </row>
    <row r="262" spans="1:8" ht="15.75" customHeight="1">
      <c r="A262" s="65"/>
      <c r="B262" s="40"/>
      <c r="C262" s="40"/>
      <c r="D262" s="40"/>
      <c r="E262" s="67"/>
      <c r="F262" s="40"/>
      <c r="G262" s="88"/>
      <c r="H262" s="88"/>
    </row>
    <row r="263" spans="1:8" ht="15.75" customHeight="1">
      <c r="A263" s="9" t="s">
        <v>286</v>
      </c>
      <c r="B263" s="16"/>
      <c r="C263" s="16"/>
      <c r="D263" s="16"/>
      <c r="E263" s="16"/>
      <c r="F263" s="82">
        <v>1</v>
      </c>
      <c r="G263" s="34">
        <f>G264+G270+G275</f>
        <v>6746000</v>
      </c>
      <c r="H263" s="34">
        <f>H264+H270+H275</f>
        <v>6746000</v>
      </c>
    </row>
    <row r="264" spans="1:8" ht="15.75" customHeight="1">
      <c r="A264" s="30" t="s">
        <v>23</v>
      </c>
      <c r="B264" s="62"/>
      <c r="C264" s="62" t="s">
        <v>163</v>
      </c>
      <c r="D264" s="62"/>
      <c r="E264" s="62"/>
      <c r="F264" s="62"/>
      <c r="G264" s="46">
        <f>SUM(G265)</f>
        <v>1800000</v>
      </c>
      <c r="H264" s="46">
        <f>SUM(H265)</f>
        <v>1800000</v>
      </c>
    </row>
    <row r="265" spans="1:8" ht="15.75" customHeight="1">
      <c r="A265" s="65"/>
      <c r="B265" s="40" t="s">
        <v>164</v>
      </c>
      <c r="C265" s="40"/>
      <c r="D265" s="40" t="s">
        <v>165</v>
      </c>
      <c r="E265" s="40"/>
      <c r="F265" s="62"/>
      <c r="G265" s="36">
        <f>SUM(G266:G269)</f>
        <v>1800000</v>
      </c>
      <c r="H265" s="36">
        <f>SUM(H266:H269)</f>
        <v>1800000</v>
      </c>
    </row>
    <row r="266" spans="1:8" ht="15.75" customHeight="1">
      <c r="A266" s="27"/>
      <c r="B266" s="40"/>
      <c r="C266" s="40" t="s">
        <v>166</v>
      </c>
      <c r="D266" s="40" t="s">
        <v>167</v>
      </c>
      <c r="E266" s="40"/>
      <c r="F266" s="62"/>
      <c r="G266" s="36">
        <v>1800000</v>
      </c>
      <c r="H266" s="36">
        <v>1800000</v>
      </c>
    </row>
    <row r="267" spans="1:8" ht="15.75" customHeight="1">
      <c r="A267" s="27"/>
      <c r="B267" s="40"/>
      <c r="C267" s="40" t="s">
        <v>425</v>
      </c>
      <c r="D267" s="40" t="s">
        <v>426</v>
      </c>
      <c r="E267" s="40"/>
      <c r="F267" s="62"/>
      <c r="G267" s="36">
        <v>0</v>
      </c>
      <c r="H267" s="36">
        <v>0</v>
      </c>
    </row>
    <row r="268" spans="1:8" ht="15.75" customHeight="1">
      <c r="A268" s="65"/>
      <c r="B268" s="40"/>
      <c r="C268" s="40" t="s">
        <v>168</v>
      </c>
      <c r="D268" s="40" t="s">
        <v>169</v>
      </c>
      <c r="E268" s="40"/>
      <c r="F268" s="62"/>
      <c r="G268" s="36">
        <v>0</v>
      </c>
      <c r="H268" s="36">
        <v>0</v>
      </c>
    </row>
    <row r="269" spans="1:8" ht="15.75" customHeight="1">
      <c r="A269" s="65"/>
      <c r="B269" s="40"/>
      <c r="C269" s="65" t="s">
        <v>270</v>
      </c>
      <c r="D269" s="40" t="s">
        <v>165</v>
      </c>
      <c r="E269" s="40"/>
      <c r="F269" s="62"/>
      <c r="G269" s="36">
        <v>0</v>
      </c>
      <c r="H269" s="36">
        <v>0</v>
      </c>
    </row>
    <row r="270" spans="1:8" ht="15.75" customHeight="1">
      <c r="A270" s="30" t="s">
        <v>25</v>
      </c>
      <c r="B270" s="62"/>
      <c r="C270" s="62" t="s">
        <v>179</v>
      </c>
      <c r="D270" s="69"/>
      <c r="E270" s="69"/>
      <c r="F270" s="62"/>
      <c r="G270" s="46">
        <f>SUM(G271:G273)</f>
        <v>396000</v>
      </c>
      <c r="H270" s="46">
        <f>SUM(H271:H273)</f>
        <v>396000</v>
      </c>
    </row>
    <row r="271" spans="1:8" ht="15.75" customHeight="1">
      <c r="A271" s="65"/>
      <c r="B271" s="40"/>
      <c r="C271" s="40"/>
      <c r="D271" s="67" t="s">
        <v>180</v>
      </c>
      <c r="E271" s="40"/>
      <c r="F271" s="62"/>
      <c r="G271" s="36">
        <v>396000</v>
      </c>
      <c r="H271" s="36">
        <v>396000</v>
      </c>
    </row>
    <row r="272" spans="1:8" ht="15.75" customHeight="1">
      <c r="A272" s="65"/>
      <c r="B272" s="40"/>
      <c r="C272" s="40"/>
      <c r="D272" s="67" t="s">
        <v>181</v>
      </c>
      <c r="E272" s="40"/>
      <c r="F272" s="62"/>
      <c r="G272" s="36">
        <v>0</v>
      </c>
      <c r="H272" s="36">
        <v>0</v>
      </c>
    </row>
    <row r="273" spans="1:8" ht="15.75" customHeight="1">
      <c r="A273" s="65"/>
      <c r="B273" s="40"/>
      <c r="C273" s="40"/>
      <c r="D273" s="67" t="s">
        <v>182</v>
      </c>
      <c r="E273" s="40"/>
      <c r="F273" s="62"/>
      <c r="G273" s="36">
        <v>0</v>
      </c>
      <c r="H273" s="36">
        <v>0</v>
      </c>
    </row>
    <row r="274" spans="1:8" ht="15.75" customHeight="1">
      <c r="A274" s="65"/>
      <c r="B274" s="40"/>
      <c r="C274" s="40"/>
      <c r="D274" s="40"/>
      <c r="E274" s="40"/>
      <c r="F274" s="62"/>
      <c r="G274" s="46"/>
      <c r="H274" s="46"/>
    </row>
    <row r="275" spans="1:8" ht="15.75" customHeight="1">
      <c r="A275" s="30" t="s">
        <v>27</v>
      </c>
      <c r="B275" s="62"/>
      <c r="C275" s="62" t="s">
        <v>28</v>
      </c>
      <c r="D275" s="62"/>
      <c r="E275" s="62"/>
      <c r="F275" s="40"/>
      <c r="G275" s="89">
        <f>G276+G282+G286</f>
        <v>4550000</v>
      </c>
      <c r="H275" s="89">
        <f>H276+H282+H286</f>
        <v>4550000</v>
      </c>
    </row>
    <row r="276" spans="1:8" ht="15.75" customHeight="1">
      <c r="A276" s="71"/>
      <c r="B276" s="62" t="s">
        <v>183</v>
      </c>
      <c r="C276" s="72"/>
      <c r="D276" s="62" t="s">
        <v>184</v>
      </c>
      <c r="E276" s="73"/>
      <c r="F276" s="40"/>
      <c r="G276" s="90">
        <f>G277+G279</f>
        <v>2300000</v>
      </c>
      <c r="H276" s="90">
        <f>H277+H279</f>
        <v>2300000</v>
      </c>
    </row>
    <row r="277" spans="1:8" ht="15.75" customHeight="1">
      <c r="A277" s="65"/>
      <c r="B277" s="40"/>
      <c r="C277" s="40" t="s">
        <v>185</v>
      </c>
      <c r="D277" s="40" t="s">
        <v>186</v>
      </c>
      <c r="E277" s="71"/>
      <c r="F277" s="40"/>
      <c r="G277" s="8">
        <f>G278</f>
        <v>100000</v>
      </c>
      <c r="H277" s="8">
        <f>H278</f>
        <v>100000</v>
      </c>
    </row>
    <row r="278" spans="1:8" ht="15.75" customHeight="1">
      <c r="A278" s="65"/>
      <c r="B278" s="40"/>
      <c r="C278" s="40"/>
      <c r="D278" s="40"/>
      <c r="E278" s="71" t="s">
        <v>279</v>
      </c>
      <c r="F278" s="40"/>
      <c r="G278" s="83">
        <v>100000</v>
      </c>
      <c r="H278" s="83">
        <v>100000</v>
      </c>
    </row>
    <row r="279" spans="1:8" ht="15.75" customHeight="1">
      <c r="A279" s="65"/>
      <c r="B279" s="40"/>
      <c r="C279" s="40" t="s">
        <v>190</v>
      </c>
      <c r="D279" s="40" t="s">
        <v>191</v>
      </c>
      <c r="E279" s="40"/>
      <c r="F279" s="40"/>
      <c r="G279" s="83">
        <f>SUM(G280:G281)</f>
        <v>2200000</v>
      </c>
      <c r="H279" s="83">
        <f>SUM(H280:H281)</f>
        <v>2200000</v>
      </c>
    </row>
    <row r="280" spans="1:9" ht="15.75" customHeight="1">
      <c r="A280" s="65"/>
      <c r="B280" s="40"/>
      <c r="C280" s="40"/>
      <c r="D280" s="40"/>
      <c r="E280" s="67" t="s">
        <v>287</v>
      </c>
      <c r="F280" s="40"/>
      <c r="G280" s="83">
        <v>1000000</v>
      </c>
      <c r="H280" s="83">
        <v>1000000</v>
      </c>
      <c r="I280" s="158"/>
    </row>
    <row r="281" spans="1:9" ht="15.75" customHeight="1">
      <c r="A281" s="30"/>
      <c r="B281" s="62"/>
      <c r="C281" s="62"/>
      <c r="D281" s="62"/>
      <c r="E281" s="67" t="s">
        <v>193</v>
      </c>
      <c r="F281" s="40"/>
      <c r="G281" s="83">
        <v>1200000</v>
      </c>
      <c r="H281" s="83">
        <v>1200000</v>
      </c>
      <c r="I281" s="158"/>
    </row>
    <row r="282" spans="1:8" ht="15.75" customHeight="1">
      <c r="A282" s="71"/>
      <c r="B282" s="62" t="s">
        <v>204</v>
      </c>
      <c r="C282" s="72"/>
      <c r="D282" s="62" t="s">
        <v>205</v>
      </c>
      <c r="E282" s="72"/>
      <c r="F282" s="40"/>
      <c r="G282" s="89">
        <f>G283+G284</f>
        <v>1350000</v>
      </c>
      <c r="H282" s="89">
        <f>H283+H284</f>
        <v>1350000</v>
      </c>
    </row>
    <row r="283" spans="1:8" ht="15.75" customHeight="1">
      <c r="A283" s="65"/>
      <c r="B283" s="40"/>
      <c r="C283" s="40" t="s">
        <v>213</v>
      </c>
      <c r="D283" s="40" t="s">
        <v>214</v>
      </c>
      <c r="E283" s="40"/>
      <c r="F283" s="40"/>
      <c r="G283" s="83">
        <v>150000</v>
      </c>
      <c r="H283" s="83">
        <v>150000</v>
      </c>
    </row>
    <row r="284" spans="1:8" ht="15.75" customHeight="1">
      <c r="A284" s="65"/>
      <c r="B284" s="40"/>
      <c r="C284" s="40" t="s">
        <v>215</v>
      </c>
      <c r="D284" s="40" t="s">
        <v>216</v>
      </c>
      <c r="E284" s="40"/>
      <c r="F284" s="40"/>
      <c r="G284" s="83">
        <f>G285</f>
        <v>1200000</v>
      </c>
      <c r="H284" s="83">
        <f>H285</f>
        <v>1200000</v>
      </c>
    </row>
    <row r="285" spans="1:8" ht="15.75" customHeight="1">
      <c r="A285" s="65"/>
      <c r="B285" s="40"/>
      <c r="C285" s="40"/>
      <c r="D285" s="40"/>
      <c r="E285" s="67" t="s">
        <v>218</v>
      </c>
      <c r="F285" s="40"/>
      <c r="G285" s="83">
        <v>1200000</v>
      </c>
      <c r="H285" s="83">
        <v>1200000</v>
      </c>
    </row>
    <row r="286" spans="1:8" ht="15.75" customHeight="1">
      <c r="A286" s="71"/>
      <c r="B286" s="62" t="s">
        <v>228</v>
      </c>
      <c r="C286" s="72"/>
      <c r="D286" s="62" t="s">
        <v>229</v>
      </c>
      <c r="E286" s="72"/>
      <c r="F286" s="40"/>
      <c r="G286" s="90">
        <f>G287</f>
        <v>900000</v>
      </c>
      <c r="H286" s="90">
        <f>H287</f>
        <v>900000</v>
      </c>
    </row>
    <row r="287" spans="1:8" ht="15.75" customHeight="1">
      <c r="A287" s="65"/>
      <c r="B287" s="40"/>
      <c r="C287" s="40" t="s">
        <v>230</v>
      </c>
      <c r="D287" s="40" t="s">
        <v>231</v>
      </c>
      <c r="E287" s="40"/>
      <c r="F287" s="40"/>
      <c r="G287" s="8">
        <v>900000</v>
      </c>
      <c r="H287" s="8">
        <v>900000</v>
      </c>
    </row>
    <row r="288" spans="1:8" ht="15.75" customHeight="1">
      <c r="A288" s="65"/>
      <c r="B288" s="40"/>
      <c r="C288" s="40"/>
      <c r="D288" s="67"/>
      <c r="E288" s="67"/>
      <c r="F288" s="40"/>
      <c r="G288" s="8"/>
      <c r="H288" s="8"/>
    </row>
    <row r="289" spans="1:8" ht="15.75" customHeight="1">
      <c r="A289" s="9" t="s">
        <v>115</v>
      </c>
      <c r="B289" s="16"/>
      <c r="C289" s="16"/>
      <c r="D289" s="16"/>
      <c r="E289" s="16"/>
      <c r="F289" s="82">
        <v>13</v>
      </c>
      <c r="G289" s="10">
        <f>G290+G302+G309+G340+G347</f>
        <v>91326200</v>
      </c>
      <c r="H289" s="10">
        <f>H290+H302+H309+H340+H347</f>
        <v>92326200</v>
      </c>
    </row>
    <row r="290" spans="1:8" ht="15.75" customHeight="1">
      <c r="A290" s="30" t="s">
        <v>23</v>
      </c>
      <c r="B290" s="62"/>
      <c r="C290" s="62" t="s">
        <v>163</v>
      </c>
      <c r="D290" s="62"/>
      <c r="E290" s="62"/>
      <c r="F290" s="91"/>
      <c r="G290" s="46">
        <f>G291+G299</f>
        <v>29427500</v>
      </c>
      <c r="H290" s="46">
        <f>H291+H299</f>
        <v>29427500</v>
      </c>
    </row>
    <row r="291" spans="1:8" ht="15.75" customHeight="1">
      <c r="A291" s="65"/>
      <c r="B291" s="62" t="s">
        <v>164</v>
      </c>
      <c r="C291" s="62"/>
      <c r="D291" s="62" t="s">
        <v>165</v>
      </c>
      <c r="E291" s="62"/>
      <c r="F291" s="40"/>
      <c r="G291" s="46">
        <f>SUM(G292:G298)</f>
        <v>28427500</v>
      </c>
      <c r="H291" s="46">
        <f>SUM(H292:H298)</f>
        <v>27627500</v>
      </c>
    </row>
    <row r="292" spans="1:8" ht="15.75" customHeight="1">
      <c r="A292" s="27"/>
      <c r="B292" s="40"/>
      <c r="C292" s="40" t="s">
        <v>166</v>
      </c>
      <c r="D292" s="40" t="s">
        <v>167</v>
      </c>
      <c r="E292" s="40"/>
      <c r="F292" s="40"/>
      <c r="G292" s="39">
        <v>23802000</v>
      </c>
      <c r="H292" s="140">
        <v>23719000</v>
      </c>
    </row>
    <row r="293" spans="1:8" ht="15.75" customHeight="1">
      <c r="A293" s="27"/>
      <c r="B293" s="40"/>
      <c r="C293" s="40" t="s">
        <v>425</v>
      </c>
      <c r="D293" s="40" t="s">
        <v>430</v>
      </c>
      <c r="E293" s="40"/>
      <c r="F293" s="40"/>
      <c r="G293" s="36">
        <v>700000</v>
      </c>
      <c r="H293" s="139">
        <v>700000</v>
      </c>
    </row>
    <row r="294" spans="1:8" ht="15.75" customHeight="1">
      <c r="A294" s="27"/>
      <c r="B294" s="40"/>
      <c r="C294" s="40" t="s">
        <v>288</v>
      </c>
      <c r="D294" s="40" t="s">
        <v>289</v>
      </c>
      <c r="E294" s="40"/>
      <c r="F294" s="40"/>
      <c r="G294" s="36">
        <v>800000</v>
      </c>
      <c r="H294" s="139">
        <v>0</v>
      </c>
    </row>
    <row r="295" spans="1:8" ht="15.75" customHeight="1">
      <c r="A295" s="27"/>
      <c r="B295" s="40"/>
      <c r="C295" s="40" t="s">
        <v>391</v>
      </c>
      <c r="D295" s="40" t="s">
        <v>456</v>
      </c>
      <c r="E295" s="40"/>
      <c r="F295" s="40"/>
      <c r="G295" s="36">
        <v>382500</v>
      </c>
      <c r="H295" s="139">
        <v>382500</v>
      </c>
    </row>
    <row r="296" spans="1:8" ht="15.75" customHeight="1">
      <c r="A296" s="65"/>
      <c r="B296" s="40"/>
      <c r="C296" s="40" t="s">
        <v>168</v>
      </c>
      <c r="D296" s="40" t="s">
        <v>169</v>
      </c>
      <c r="E296" s="40"/>
      <c r="F296" s="40"/>
      <c r="G296" s="36">
        <v>1639000</v>
      </c>
      <c r="H296" s="139">
        <v>1722000</v>
      </c>
    </row>
    <row r="297" spans="1:8" ht="15.75" customHeight="1">
      <c r="A297" s="65"/>
      <c r="B297" s="40"/>
      <c r="C297" s="40" t="s">
        <v>277</v>
      </c>
      <c r="D297" s="40" t="s">
        <v>278</v>
      </c>
      <c r="E297" s="40"/>
      <c r="F297" s="40"/>
      <c r="G297" s="36">
        <v>72000</v>
      </c>
      <c r="H297" s="139">
        <v>72000</v>
      </c>
    </row>
    <row r="298" spans="1:8" ht="15.75" customHeight="1">
      <c r="A298" s="65"/>
      <c r="B298" s="40"/>
      <c r="C298" s="40" t="s">
        <v>270</v>
      </c>
      <c r="D298" s="40" t="s">
        <v>165</v>
      </c>
      <c r="E298" s="40"/>
      <c r="F298" s="40"/>
      <c r="G298" s="36">
        <v>1032000</v>
      </c>
      <c r="H298" s="139">
        <v>1032000</v>
      </c>
    </row>
    <row r="299" spans="1:8" ht="15.75" customHeight="1">
      <c r="A299" s="65"/>
      <c r="B299" s="62" t="s">
        <v>170</v>
      </c>
      <c r="C299" s="62"/>
      <c r="D299" s="62" t="s">
        <v>171</v>
      </c>
      <c r="E299" s="62"/>
      <c r="F299" s="62"/>
      <c r="G299" s="46">
        <f>G300+G301</f>
        <v>1000000</v>
      </c>
      <c r="H299" s="138">
        <f>H300+H301</f>
        <v>1800000</v>
      </c>
    </row>
    <row r="300" spans="1:8" ht="15.75" customHeight="1">
      <c r="A300" s="65"/>
      <c r="B300" s="40"/>
      <c r="C300" s="40" t="s">
        <v>290</v>
      </c>
      <c r="D300" s="40" t="s">
        <v>291</v>
      </c>
      <c r="E300" s="40"/>
      <c r="F300" s="40"/>
      <c r="G300" s="36">
        <v>600000</v>
      </c>
      <c r="H300" s="139">
        <v>700000</v>
      </c>
    </row>
    <row r="301" spans="1:8" ht="15.75" customHeight="1">
      <c r="A301" s="65"/>
      <c r="B301" s="40"/>
      <c r="C301" s="40" t="s">
        <v>177</v>
      </c>
      <c r="D301" s="40" t="s">
        <v>178</v>
      </c>
      <c r="E301" s="40"/>
      <c r="F301" s="40"/>
      <c r="G301" s="36">
        <v>400000</v>
      </c>
      <c r="H301" s="139">
        <v>1100000</v>
      </c>
    </row>
    <row r="302" spans="1:8" ht="15.75" customHeight="1">
      <c r="A302" s="30" t="s">
        <v>25</v>
      </c>
      <c r="B302" s="62"/>
      <c r="C302" s="62" t="s">
        <v>179</v>
      </c>
      <c r="D302" s="69"/>
      <c r="E302" s="69"/>
      <c r="F302" s="40"/>
      <c r="G302" s="46">
        <f>SUM(G303:G307)</f>
        <v>6798700</v>
      </c>
      <c r="H302" s="138">
        <f>SUM(H303:H307)</f>
        <v>6798700</v>
      </c>
    </row>
    <row r="303" spans="1:8" ht="15.75" customHeight="1">
      <c r="A303" s="65"/>
      <c r="B303" s="40"/>
      <c r="C303" s="40" t="s">
        <v>382</v>
      </c>
      <c r="D303" s="67" t="s">
        <v>180</v>
      </c>
      <c r="E303" s="40"/>
      <c r="F303" s="40"/>
      <c r="G303" s="39">
        <v>6097700</v>
      </c>
      <c r="H303" s="140">
        <v>6017700</v>
      </c>
    </row>
    <row r="304" spans="1:8" ht="15.75" customHeight="1">
      <c r="A304" s="65"/>
      <c r="B304" s="40"/>
      <c r="C304" s="40" t="s">
        <v>431</v>
      </c>
      <c r="D304" s="67" t="s">
        <v>181</v>
      </c>
      <c r="E304" s="40"/>
      <c r="F304" s="40"/>
      <c r="G304" s="36">
        <v>270800</v>
      </c>
      <c r="H304" s="139">
        <v>300800</v>
      </c>
    </row>
    <row r="305" spans="1:8" ht="15.75" customHeight="1">
      <c r="A305" s="65"/>
      <c r="B305" s="40"/>
      <c r="C305" s="40" t="s">
        <v>432</v>
      </c>
      <c r="D305" s="67" t="s">
        <v>182</v>
      </c>
      <c r="E305" s="40"/>
      <c r="F305" s="40"/>
      <c r="G305" s="36">
        <v>290200</v>
      </c>
      <c r="H305" s="139">
        <v>305200</v>
      </c>
    </row>
    <row r="306" spans="1:8" ht="15.75" customHeight="1">
      <c r="A306" s="65"/>
      <c r="B306" s="40"/>
      <c r="C306" s="40" t="s">
        <v>383</v>
      </c>
      <c r="D306" s="67" t="s">
        <v>307</v>
      </c>
      <c r="E306" s="40"/>
      <c r="F306" s="40"/>
      <c r="G306" s="36">
        <v>40000</v>
      </c>
      <c r="H306" s="139">
        <v>40000</v>
      </c>
    </row>
    <row r="307" spans="1:8" ht="15.75" customHeight="1">
      <c r="A307" s="65"/>
      <c r="B307" s="40"/>
      <c r="C307" s="40" t="s">
        <v>433</v>
      </c>
      <c r="D307" s="67" t="s">
        <v>434</v>
      </c>
      <c r="E307" s="40"/>
      <c r="F307" s="40"/>
      <c r="G307" s="36">
        <v>100000</v>
      </c>
      <c r="H307" s="139">
        <v>135000</v>
      </c>
    </row>
    <row r="308" spans="1:8" ht="15.75" customHeight="1">
      <c r="A308" s="65"/>
      <c r="B308" s="40"/>
      <c r="C308" s="40"/>
      <c r="D308" s="40"/>
      <c r="E308" s="40"/>
      <c r="F308" s="40"/>
      <c r="G308" s="36"/>
      <c r="H308" s="139"/>
    </row>
    <row r="309" spans="1:8" ht="15.75" customHeight="1">
      <c r="A309" s="30" t="s">
        <v>27</v>
      </c>
      <c r="B309" s="62"/>
      <c r="C309" s="62" t="s">
        <v>28</v>
      </c>
      <c r="D309" s="62"/>
      <c r="E309" s="62"/>
      <c r="F309" s="40"/>
      <c r="G309" s="46">
        <f>G310+G319+G325+G335</f>
        <v>25300000</v>
      </c>
      <c r="H309" s="138">
        <f>H310+H319+H325+H335</f>
        <v>25300000</v>
      </c>
    </row>
    <row r="310" spans="1:8" ht="15.75" customHeight="1">
      <c r="A310" s="71"/>
      <c r="B310" s="62" t="s">
        <v>183</v>
      </c>
      <c r="C310" s="72"/>
      <c r="D310" s="62" t="s">
        <v>184</v>
      </c>
      <c r="E310" s="73"/>
      <c r="F310" s="40"/>
      <c r="G310" s="46">
        <f>G311+G314</f>
        <v>6000000</v>
      </c>
      <c r="H310" s="138">
        <f>H311+H314</f>
        <v>5800000</v>
      </c>
    </row>
    <row r="311" spans="1:8" ht="15.75" customHeight="1">
      <c r="A311" s="65"/>
      <c r="B311" s="40"/>
      <c r="C311" s="40" t="s">
        <v>185</v>
      </c>
      <c r="D311" s="40" t="s">
        <v>186</v>
      </c>
      <c r="E311" s="71"/>
      <c r="F311" s="40"/>
      <c r="G311" s="36">
        <f>SUM(G312:G313)</f>
        <v>450000</v>
      </c>
      <c r="H311" s="139">
        <f>SUM(H312:H313)</f>
        <v>250000</v>
      </c>
    </row>
    <row r="312" spans="1:8" ht="15.75" customHeight="1">
      <c r="A312" s="65"/>
      <c r="B312" s="40"/>
      <c r="C312" s="40"/>
      <c r="D312" s="40"/>
      <c r="E312" s="71" t="s">
        <v>292</v>
      </c>
      <c r="F312" s="40"/>
      <c r="G312" s="36">
        <v>50000</v>
      </c>
      <c r="H312" s="139">
        <v>50000</v>
      </c>
    </row>
    <row r="313" spans="1:8" ht="15.75" customHeight="1">
      <c r="A313" s="65"/>
      <c r="B313" s="40"/>
      <c r="C313" s="40"/>
      <c r="D313" s="40"/>
      <c r="E313" s="71" t="s">
        <v>279</v>
      </c>
      <c r="F313" s="40"/>
      <c r="G313" s="36">
        <v>400000</v>
      </c>
      <c r="H313" s="139">
        <v>200000</v>
      </c>
    </row>
    <row r="314" spans="1:8" ht="15.75" customHeight="1">
      <c r="A314" s="65"/>
      <c r="B314" s="40"/>
      <c r="C314" s="40" t="s">
        <v>190</v>
      </c>
      <c r="D314" s="40" t="s">
        <v>191</v>
      </c>
      <c r="E314" s="40"/>
      <c r="F314" s="40"/>
      <c r="G314" s="36">
        <f>SUM(G315:G318)</f>
        <v>5550000</v>
      </c>
      <c r="H314" s="139">
        <f>SUM(H315:H318)</f>
        <v>5550000</v>
      </c>
    </row>
    <row r="315" spans="1:8" ht="15.75" customHeight="1">
      <c r="A315" s="30"/>
      <c r="B315" s="62"/>
      <c r="C315" s="62"/>
      <c r="D315" s="62"/>
      <c r="E315" s="67" t="s">
        <v>192</v>
      </c>
      <c r="F315" s="40"/>
      <c r="G315" s="36">
        <v>50000</v>
      </c>
      <c r="H315" s="139">
        <v>50000</v>
      </c>
    </row>
    <row r="316" spans="1:8" ht="15.75" customHeight="1">
      <c r="A316" s="30"/>
      <c r="B316" s="62"/>
      <c r="C316" s="62"/>
      <c r="D316" s="62"/>
      <c r="E316" s="67" t="s">
        <v>287</v>
      </c>
      <c r="F316" s="40"/>
      <c r="G316" s="36">
        <v>1500000</v>
      </c>
      <c r="H316" s="139">
        <v>1500000</v>
      </c>
    </row>
    <row r="317" spans="1:8" ht="15.75" customHeight="1">
      <c r="A317" s="30"/>
      <c r="B317" s="62"/>
      <c r="C317" s="62"/>
      <c r="D317" s="62"/>
      <c r="E317" s="67" t="s">
        <v>293</v>
      </c>
      <c r="F317" s="40"/>
      <c r="G317" s="36">
        <v>500000</v>
      </c>
      <c r="H317" s="139">
        <v>500000</v>
      </c>
    </row>
    <row r="318" spans="1:8" ht="15.75" customHeight="1">
      <c r="A318" s="30"/>
      <c r="B318" s="62"/>
      <c r="C318" s="62"/>
      <c r="D318" s="62"/>
      <c r="E318" s="67" t="s">
        <v>193</v>
      </c>
      <c r="F318" s="40"/>
      <c r="G318" s="36">
        <v>3500000</v>
      </c>
      <c r="H318" s="139">
        <v>3500000</v>
      </c>
    </row>
    <row r="319" spans="1:8" ht="15.75" customHeight="1">
      <c r="A319" s="71"/>
      <c r="B319" s="62" t="s">
        <v>194</v>
      </c>
      <c r="C319" s="72"/>
      <c r="D319" s="62" t="s">
        <v>195</v>
      </c>
      <c r="E319" s="72"/>
      <c r="F319" s="40"/>
      <c r="G319" s="46">
        <f>G320+G323</f>
        <v>650000</v>
      </c>
      <c r="H319" s="138">
        <f>H320+H323</f>
        <v>850000</v>
      </c>
    </row>
    <row r="320" spans="1:8" ht="15.75" customHeight="1">
      <c r="A320" s="65"/>
      <c r="B320" s="40"/>
      <c r="C320" s="40" t="s">
        <v>196</v>
      </c>
      <c r="D320" s="40" t="s">
        <v>197</v>
      </c>
      <c r="E320" s="40"/>
      <c r="F320" s="40"/>
      <c r="G320" s="36">
        <f>G322+G321</f>
        <v>350000</v>
      </c>
      <c r="H320" s="139">
        <f>H322+H321</f>
        <v>550000</v>
      </c>
    </row>
    <row r="321" spans="1:8" ht="15.75" customHeight="1">
      <c r="A321" s="65"/>
      <c r="B321" s="40"/>
      <c r="C321" s="40"/>
      <c r="D321" s="40"/>
      <c r="E321" s="40" t="s">
        <v>198</v>
      </c>
      <c r="F321" s="40"/>
      <c r="G321" s="36">
        <v>300000</v>
      </c>
      <c r="H321" s="139">
        <v>500000</v>
      </c>
    </row>
    <row r="322" spans="1:8" ht="15.75" customHeight="1">
      <c r="A322" s="65"/>
      <c r="B322" s="40"/>
      <c r="C322" s="40"/>
      <c r="D322" s="40"/>
      <c r="E322" s="67" t="s">
        <v>199</v>
      </c>
      <c r="F322" s="40"/>
      <c r="G322" s="36">
        <v>50000</v>
      </c>
      <c r="H322" s="139">
        <v>50000</v>
      </c>
    </row>
    <row r="323" spans="1:8" ht="15.75" customHeight="1">
      <c r="A323" s="65"/>
      <c r="B323" s="40"/>
      <c r="C323" s="40" t="s">
        <v>201</v>
      </c>
      <c r="D323" s="40" t="s">
        <v>202</v>
      </c>
      <c r="E323" s="40"/>
      <c r="F323" s="40"/>
      <c r="G323" s="36">
        <f>G324</f>
        <v>300000</v>
      </c>
      <c r="H323" s="139">
        <f>H324</f>
        <v>300000</v>
      </c>
    </row>
    <row r="324" spans="1:8" ht="15.75" customHeight="1">
      <c r="A324" s="65"/>
      <c r="B324" s="40"/>
      <c r="C324" s="40"/>
      <c r="D324" s="40"/>
      <c r="E324" s="67" t="s">
        <v>203</v>
      </c>
      <c r="F324" s="40"/>
      <c r="G324" s="36">
        <v>300000</v>
      </c>
      <c r="H324" s="139">
        <v>300000</v>
      </c>
    </row>
    <row r="325" spans="1:8" ht="15.75" customHeight="1">
      <c r="A325" s="71"/>
      <c r="B325" s="62" t="s">
        <v>204</v>
      </c>
      <c r="C325" s="72"/>
      <c r="D325" s="62" t="s">
        <v>205</v>
      </c>
      <c r="E325" s="72"/>
      <c r="F325" s="40"/>
      <c r="G325" s="46">
        <f>G326+G330+G331</f>
        <v>14100000</v>
      </c>
      <c r="H325" s="138">
        <f>H326+H330+H331</f>
        <v>14100000</v>
      </c>
    </row>
    <row r="326" spans="1:8" ht="15.75" customHeight="1">
      <c r="A326" s="65"/>
      <c r="B326" s="40"/>
      <c r="C326" s="40" t="s">
        <v>206</v>
      </c>
      <c r="D326" s="40" t="s">
        <v>207</v>
      </c>
      <c r="E326" s="40"/>
      <c r="F326" s="40"/>
      <c r="G326" s="36">
        <f>SUM(G327:G329)</f>
        <v>2800000</v>
      </c>
      <c r="H326" s="139">
        <f>SUM(H327:H329)</f>
        <v>2800000</v>
      </c>
    </row>
    <row r="327" spans="1:8" ht="15.75" customHeight="1">
      <c r="A327" s="65"/>
      <c r="B327" s="40"/>
      <c r="C327" s="40"/>
      <c r="D327" s="40"/>
      <c r="E327" s="67" t="s">
        <v>208</v>
      </c>
      <c r="F327" s="40"/>
      <c r="G327" s="36">
        <v>1200000</v>
      </c>
      <c r="H327" s="139">
        <v>1200000</v>
      </c>
    </row>
    <row r="328" spans="1:8" ht="15.75" customHeight="1">
      <c r="A328" s="65"/>
      <c r="B328" s="40"/>
      <c r="C328" s="40"/>
      <c r="D328" s="40"/>
      <c r="E328" s="67" t="s">
        <v>209</v>
      </c>
      <c r="F328" s="40"/>
      <c r="G328" s="36">
        <v>600000</v>
      </c>
      <c r="H328" s="139">
        <v>600000</v>
      </c>
    </row>
    <row r="329" spans="1:8" ht="15.75" customHeight="1">
      <c r="A329" s="65"/>
      <c r="B329" s="40"/>
      <c r="C329" s="40"/>
      <c r="D329" s="40"/>
      <c r="E329" s="67" t="s">
        <v>210</v>
      </c>
      <c r="F329" s="40"/>
      <c r="G329" s="36">
        <v>1000000</v>
      </c>
      <c r="H329" s="139">
        <v>1000000</v>
      </c>
    </row>
    <row r="330" spans="1:8" ht="15.75" customHeight="1">
      <c r="A330" s="65"/>
      <c r="B330" s="40"/>
      <c r="C330" s="40" t="s">
        <v>213</v>
      </c>
      <c r="D330" s="40" t="s">
        <v>214</v>
      </c>
      <c r="E330" s="40"/>
      <c r="F330" s="40"/>
      <c r="G330" s="36">
        <v>3000000</v>
      </c>
      <c r="H330" s="139">
        <v>3000000</v>
      </c>
    </row>
    <row r="331" spans="1:8" ht="15.75" customHeight="1">
      <c r="A331" s="65"/>
      <c r="B331" s="40"/>
      <c r="C331" s="40" t="s">
        <v>215</v>
      </c>
      <c r="D331" s="40" t="s">
        <v>216</v>
      </c>
      <c r="E331" s="40"/>
      <c r="F331" s="40"/>
      <c r="G331" s="36">
        <f>SUM(G332:G334)</f>
        <v>8300000</v>
      </c>
      <c r="H331" s="139">
        <f>SUM(H332:H334)</f>
        <v>8300000</v>
      </c>
    </row>
    <row r="332" spans="1:8" ht="15.75" customHeight="1">
      <c r="A332" s="65"/>
      <c r="B332" s="40"/>
      <c r="C332" s="40"/>
      <c r="D332" s="40"/>
      <c r="E332" s="67" t="s">
        <v>257</v>
      </c>
      <c r="F332" s="40"/>
      <c r="G332" s="36">
        <v>2500000</v>
      </c>
      <c r="H332" s="139">
        <v>2500000</v>
      </c>
    </row>
    <row r="333" spans="1:8" ht="15.75" customHeight="1">
      <c r="A333" s="65"/>
      <c r="B333" s="40"/>
      <c r="C333" s="40"/>
      <c r="D333" s="40"/>
      <c r="E333" s="67" t="s">
        <v>294</v>
      </c>
      <c r="F333" s="40"/>
      <c r="G333" s="36">
        <v>800000</v>
      </c>
      <c r="H333" s="139">
        <v>800000</v>
      </c>
    </row>
    <row r="334" spans="1:8" ht="15.75" customHeight="1">
      <c r="A334" s="65"/>
      <c r="B334" s="40"/>
      <c r="C334" s="40"/>
      <c r="D334" s="40"/>
      <c r="E334" s="67" t="s">
        <v>218</v>
      </c>
      <c r="F334" s="40"/>
      <c r="G334" s="36">
        <v>5000000</v>
      </c>
      <c r="H334" s="139">
        <v>5000000</v>
      </c>
    </row>
    <row r="335" spans="1:8" ht="15.75" customHeight="1">
      <c r="A335" s="71"/>
      <c r="B335" s="62" t="s">
        <v>228</v>
      </c>
      <c r="C335" s="72"/>
      <c r="D335" s="62" t="s">
        <v>229</v>
      </c>
      <c r="E335" s="72"/>
      <c r="F335" s="40"/>
      <c r="G335" s="46">
        <f>G338+G336</f>
        <v>4550000</v>
      </c>
      <c r="H335" s="138">
        <f>H338+H336</f>
        <v>4550000</v>
      </c>
    </row>
    <row r="336" spans="1:8" ht="15.75" customHeight="1">
      <c r="A336" s="65"/>
      <c r="B336" s="40"/>
      <c r="C336" s="40" t="s">
        <v>230</v>
      </c>
      <c r="D336" s="40" t="s">
        <v>231</v>
      </c>
      <c r="E336" s="40"/>
      <c r="F336" s="40"/>
      <c r="G336" s="39">
        <v>4500000</v>
      </c>
      <c r="H336" s="140">
        <v>4500000</v>
      </c>
    </row>
    <row r="337" spans="1:8" ht="15.75" customHeight="1">
      <c r="A337" s="65"/>
      <c r="B337" s="40"/>
      <c r="C337" s="40" t="s">
        <v>261</v>
      </c>
      <c r="D337" s="40" t="s">
        <v>392</v>
      </c>
      <c r="E337" s="40"/>
      <c r="F337" s="40"/>
      <c r="G337" s="140"/>
      <c r="H337" s="140"/>
    </row>
    <row r="338" spans="1:8" ht="15.75" customHeight="1">
      <c r="A338" s="65"/>
      <c r="B338" s="40"/>
      <c r="C338" s="40" t="s">
        <v>295</v>
      </c>
      <c r="D338" s="40" t="s">
        <v>296</v>
      </c>
      <c r="E338" s="40"/>
      <c r="F338" s="40"/>
      <c r="G338" s="36">
        <v>50000</v>
      </c>
      <c r="H338" s="139">
        <v>50000</v>
      </c>
    </row>
    <row r="339" spans="1:8" ht="15.75" customHeight="1">
      <c r="A339" s="92"/>
      <c r="B339" s="40"/>
      <c r="C339" s="40"/>
      <c r="D339" s="40"/>
      <c r="E339" s="40"/>
      <c r="F339" s="40"/>
      <c r="G339" s="36"/>
      <c r="H339" s="139"/>
    </row>
    <row r="340" spans="1:8" ht="15.75" customHeight="1">
      <c r="A340" s="78" t="s">
        <v>34</v>
      </c>
      <c r="B340" s="40"/>
      <c r="C340" s="62" t="s">
        <v>35</v>
      </c>
      <c r="D340" s="40"/>
      <c r="E340" s="40"/>
      <c r="F340" s="40"/>
      <c r="G340" s="138">
        <f>SUM(G341:G345)</f>
        <v>6000000</v>
      </c>
      <c r="H340" s="138">
        <f>SUM(H341:H345)</f>
        <v>7000000</v>
      </c>
    </row>
    <row r="341" spans="1:8" ht="15.75" customHeight="1">
      <c r="A341" s="65"/>
      <c r="B341" s="40" t="s">
        <v>297</v>
      </c>
      <c r="C341" s="40"/>
      <c r="D341" s="40" t="s">
        <v>298</v>
      </c>
      <c r="E341" s="40"/>
      <c r="F341" s="40"/>
      <c r="G341" s="36">
        <v>0</v>
      </c>
      <c r="H341" s="139">
        <v>1000000</v>
      </c>
    </row>
    <row r="342" spans="1:8" ht="15.75" customHeight="1">
      <c r="A342" s="65"/>
      <c r="B342" s="40" t="s">
        <v>263</v>
      </c>
      <c r="C342" s="40"/>
      <c r="D342" s="40" t="s">
        <v>476</v>
      </c>
      <c r="E342" s="40"/>
      <c r="F342" s="40"/>
      <c r="G342" s="139">
        <v>4725000</v>
      </c>
      <c r="H342" s="139">
        <v>5405000</v>
      </c>
    </row>
    <row r="343" spans="1:8" ht="15.75" customHeight="1">
      <c r="A343" s="65"/>
      <c r="B343" s="40" t="s">
        <v>435</v>
      </c>
      <c r="C343" s="40"/>
      <c r="D343" s="40" t="s">
        <v>441</v>
      </c>
      <c r="E343" s="40"/>
      <c r="F343" s="40"/>
      <c r="G343" s="36">
        <v>0</v>
      </c>
      <c r="H343" s="139">
        <v>0</v>
      </c>
    </row>
    <row r="344" spans="1:8" ht="15.75" customHeight="1">
      <c r="A344" s="65"/>
      <c r="B344" s="40" t="s">
        <v>299</v>
      </c>
      <c r="C344" s="40"/>
      <c r="D344" s="40" t="s">
        <v>300</v>
      </c>
      <c r="E344" s="40"/>
      <c r="F344" s="40"/>
      <c r="G344" s="139">
        <v>0</v>
      </c>
      <c r="H344" s="139">
        <v>65000</v>
      </c>
    </row>
    <row r="345" spans="1:8" ht="15.75" customHeight="1">
      <c r="A345" s="65"/>
      <c r="B345" s="40" t="s">
        <v>265</v>
      </c>
      <c r="C345" s="40"/>
      <c r="D345" s="40" t="s">
        <v>266</v>
      </c>
      <c r="E345" s="40"/>
      <c r="F345" s="40"/>
      <c r="G345" s="139">
        <v>1275000</v>
      </c>
      <c r="H345" s="139">
        <v>530000</v>
      </c>
    </row>
    <row r="346" spans="1:8" ht="15.75" customHeight="1">
      <c r="A346" s="65"/>
      <c r="B346" s="40"/>
      <c r="C346" s="40"/>
      <c r="D346" s="40"/>
      <c r="E346" s="40"/>
      <c r="F346" s="40"/>
      <c r="G346" s="36"/>
      <c r="H346" s="139"/>
    </row>
    <row r="347" spans="1:8" ht="15.75" customHeight="1">
      <c r="A347" s="26" t="s">
        <v>36</v>
      </c>
      <c r="B347" s="27"/>
      <c r="C347" s="26" t="s">
        <v>37</v>
      </c>
      <c r="D347" s="27"/>
      <c r="E347" s="27"/>
      <c r="F347" s="40"/>
      <c r="G347" s="46">
        <f>G348+G350</f>
        <v>23800000</v>
      </c>
      <c r="H347" s="138">
        <f>H348+H350</f>
        <v>23800000</v>
      </c>
    </row>
    <row r="348" spans="1:8" ht="15.75" customHeight="1">
      <c r="A348" s="27"/>
      <c r="B348" s="27" t="s">
        <v>273</v>
      </c>
      <c r="C348" s="27"/>
      <c r="D348" s="27" t="s">
        <v>274</v>
      </c>
      <c r="E348" s="27"/>
      <c r="F348" s="40"/>
      <c r="G348" s="36">
        <v>18725000</v>
      </c>
      <c r="H348" s="139">
        <v>18725000</v>
      </c>
    </row>
    <row r="349" spans="1:8" ht="15.75" customHeight="1">
      <c r="A349" s="27"/>
      <c r="B349" s="27"/>
      <c r="C349" s="27"/>
      <c r="D349" s="27" t="s">
        <v>459</v>
      </c>
      <c r="E349" s="27"/>
      <c r="F349" s="40"/>
      <c r="G349" s="36">
        <v>18725000</v>
      </c>
      <c r="H349" s="36">
        <v>18725000</v>
      </c>
    </row>
    <row r="350" spans="1:8" ht="15.75" customHeight="1">
      <c r="A350" s="27"/>
      <c r="B350" s="27" t="s">
        <v>275</v>
      </c>
      <c r="C350" s="27"/>
      <c r="D350" s="27" t="s">
        <v>276</v>
      </c>
      <c r="E350" s="27"/>
      <c r="F350" s="40"/>
      <c r="G350" s="36">
        <v>5075000</v>
      </c>
      <c r="H350" s="36">
        <v>5075000</v>
      </c>
    </row>
    <row r="351" spans="1:8" ht="15.75" customHeight="1">
      <c r="A351" s="65"/>
      <c r="B351" s="40"/>
      <c r="C351" s="40"/>
      <c r="D351" s="40"/>
      <c r="E351" s="40"/>
      <c r="F351" s="40"/>
      <c r="G351" s="36"/>
      <c r="H351" s="36"/>
    </row>
    <row r="352" spans="1:8" ht="15.75" customHeight="1">
      <c r="A352" s="9" t="s">
        <v>301</v>
      </c>
      <c r="B352" s="16"/>
      <c r="C352" s="16"/>
      <c r="D352" s="16"/>
      <c r="E352" s="16"/>
      <c r="F352" s="16"/>
      <c r="G352" s="34">
        <f>G353+G371</f>
        <v>3651400</v>
      </c>
      <c r="H352" s="34">
        <f>H353+H371</f>
        <v>3651400</v>
      </c>
    </row>
    <row r="353" spans="1:8" ht="15.75" customHeight="1">
      <c r="A353" s="30" t="s">
        <v>27</v>
      </c>
      <c r="B353" s="62"/>
      <c r="C353" s="62" t="s">
        <v>28</v>
      </c>
      <c r="D353" s="62"/>
      <c r="E353" s="62"/>
      <c r="F353" s="40"/>
      <c r="G353" s="46">
        <f>G357+G360+G369+G354</f>
        <v>1251000</v>
      </c>
      <c r="H353" s="46">
        <f>H357+H360+H369+H354</f>
        <v>1251000</v>
      </c>
    </row>
    <row r="354" spans="1:8" ht="15.75" customHeight="1">
      <c r="A354" s="30"/>
      <c r="B354" s="93"/>
      <c r="C354" s="67"/>
      <c r="D354" s="62" t="s">
        <v>184</v>
      </c>
      <c r="E354" s="71"/>
      <c r="F354" s="40"/>
      <c r="G354" s="46">
        <f>G355</f>
        <v>51000</v>
      </c>
      <c r="H354" s="46">
        <f>H355</f>
        <v>51000</v>
      </c>
    </row>
    <row r="355" spans="1:8" ht="15.75" customHeight="1">
      <c r="A355" s="30"/>
      <c r="B355" s="62"/>
      <c r="C355" s="40" t="s">
        <v>185</v>
      </c>
      <c r="D355" s="40" t="s">
        <v>186</v>
      </c>
      <c r="E355" s="71"/>
      <c r="F355" s="40"/>
      <c r="G355" s="36">
        <f>G356</f>
        <v>51000</v>
      </c>
      <c r="H355" s="36">
        <f>H356</f>
        <v>51000</v>
      </c>
    </row>
    <row r="356" spans="1:8" ht="15.75" customHeight="1">
      <c r="A356" s="30"/>
      <c r="B356" s="62"/>
      <c r="C356" s="40"/>
      <c r="D356" s="40"/>
      <c r="E356" s="71" t="s">
        <v>187</v>
      </c>
      <c r="F356" s="40"/>
      <c r="G356" s="36">
        <v>51000</v>
      </c>
      <c r="H356" s="36">
        <v>51000</v>
      </c>
    </row>
    <row r="357" spans="1:8" ht="15.75" customHeight="1">
      <c r="A357" s="71"/>
      <c r="B357" s="62" t="s">
        <v>194</v>
      </c>
      <c r="C357" s="72"/>
      <c r="D357" s="62" t="s">
        <v>195</v>
      </c>
      <c r="E357" s="72"/>
      <c r="F357" s="40"/>
      <c r="G357" s="46">
        <f>SUM(G358)</f>
        <v>120000</v>
      </c>
      <c r="H357" s="46">
        <f>SUM(H358)</f>
        <v>120000</v>
      </c>
    </row>
    <row r="358" spans="1:8" ht="15.75" customHeight="1">
      <c r="A358" s="65"/>
      <c r="B358" s="40"/>
      <c r="C358" s="40" t="s">
        <v>201</v>
      </c>
      <c r="D358" s="40" t="s">
        <v>202</v>
      </c>
      <c r="E358" s="40"/>
      <c r="F358" s="40"/>
      <c r="G358" s="36">
        <f>SUM(G359)</f>
        <v>120000</v>
      </c>
      <c r="H358" s="36">
        <f>SUM(H359)</f>
        <v>120000</v>
      </c>
    </row>
    <row r="359" spans="1:8" ht="15.75" customHeight="1">
      <c r="A359" s="65"/>
      <c r="B359" s="40"/>
      <c r="C359" s="40"/>
      <c r="D359" s="40"/>
      <c r="E359" s="67" t="s">
        <v>203</v>
      </c>
      <c r="F359" s="40"/>
      <c r="G359" s="36">
        <v>120000</v>
      </c>
      <c r="H359" s="36">
        <v>120000</v>
      </c>
    </row>
    <row r="360" spans="1:8" ht="15.75" customHeight="1">
      <c r="A360" s="71"/>
      <c r="B360" s="62" t="s">
        <v>204</v>
      </c>
      <c r="C360" s="72"/>
      <c r="D360" s="62" t="s">
        <v>205</v>
      </c>
      <c r="E360" s="72"/>
      <c r="F360" s="40"/>
      <c r="G360" s="46">
        <f>G361+G365+G366</f>
        <v>870000</v>
      </c>
      <c r="H360" s="46">
        <f>H361+H365+H366</f>
        <v>870000</v>
      </c>
    </row>
    <row r="361" spans="1:8" ht="15.75" customHeight="1">
      <c r="A361" s="65"/>
      <c r="B361" s="40"/>
      <c r="C361" s="40" t="s">
        <v>206</v>
      </c>
      <c r="D361" s="40" t="s">
        <v>207</v>
      </c>
      <c r="E361" s="40"/>
      <c r="F361" s="40"/>
      <c r="G361" s="36">
        <f>SUM(G362:G364)</f>
        <v>660000</v>
      </c>
      <c r="H361" s="36">
        <f>SUM(H362:H364)</f>
        <v>660000</v>
      </c>
    </row>
    <row r="362" spans="1:8" ht="15.75" customHeight="1">
      <c r="A362" s="65"/>
      <c r="B362" s="40"/>
      <c r="C362" s="40"/>
      <c r="D362" s="40"/>
      <c r="E362" s="67" t="s">
        <v>208</v>
      </c>
      <c r="F362" s="40"/>
      <c r="G362" s="36">
        <v>200000</v>
      </c>
      <c r="H362" s="36">
        <v>200000</v>
      </c>
    </row>
    <row r="363" spans="1:8" ht="15.75" customHeight="1">
      <c r="A363" s="65"/>
      <c r="B363" s="40"/>
      <c r="C363" s="40"/>
      <c r="D363" s="40"/>
      <c r="E363" s="67" t="s">
        <v>209</v>
      </c>
      <c r="F363" s="40"/>
      <c r="G363" s="36">
        <v>400000</v>
      </c>
      <c r="H363" s="36">
        <v>400000</v>
      </c>
    </row>
    <row r="364" spans="1:8" ht="15.75" customHeight="1">
      <c r="A364" s="65"/>
      <c r="B364" s="40"/>
      <c r="C364" s="40"/>
      <c r="D364" s="40"/>
      <c r="E364" s="67" t="s">
        <v>210</v>
      </c>
      <c r="F364" s="40"/>
      <c r="G364" s="36">
        <v>60000</v>
      </c>
      <c r="H364" s="36">
        <v>60000</v>
      </c>
    </row>
    <row r="365" spans="1:8" ht="15.75" customHeight="1">
      <c r="A365" s="65"/>
      <c r="B365" s="40"/>
      <c r="C365" s="40" t="s">
        <v>213</v>
      </c>
      <c r="D365" s="40" t="s">
        <v>214</v>
      </c>
      <c r="E365" s="40"/>
      <c r="F365" s="40"/>
      <c r="G365" s="36">
        <v>150000</v>
      </c>
      <c r="H365" s="139">
        <v>50000</v>
      </c>
    </row>
    <row r="366" spans="1:8" ht="15.75" customHeight="1">
      <c r="A366" s="65"/>
      <c r="B366" s="40"/>
      <c r="C366" s="40" t="s">
        <v>215</v>
      </c>
      <c r="D366" s="40" t="s">
        <v>216</v>
      </c>
      <c r="E366" s="40"/>
      <c r="F366" s="40"/>
      <c r="G366" s="36">
        <f>SUM(G367:G368)</f>
        <v>60000</v>
      </c>
      <c r="H366" s="139">
        <f>SUM(H367:H368)</f>
        <v>160000</v>
      </c>
    </row>
    <row r="367" spans="1:8" ht="15.75" customHeight="1">
      <c r="A367" s="65"/>
      <c r="B367" s="40"/>
      <c r="C367" s="40"/>
      <c r="D367" s="40"/>
      <c r="E367" s="67" t="s">
        <v>257</v>
      </c>
      <c r="F367" s="40"/>
      <c r="G367" s="36">
        <v>30000</v>
      </c>
      <c r="H367" s="139">
        <v>30000</v>
      </c>
    </row>
    <row r="368" spans="1:8" ht="15.75" customHeight="1">
      <c r="A368" s="65"/>
      <c r="B368" s="40"/>
      <c r="C368" s="40"/>
      <c r="D368" s="40"/>
      <c r="E368" s="67" t="s">
        <v>218</v>
      </c>
      <c r="F368" s="40"/>
      <c r="G368" s="36">
        <v>30000</v>
      </c>
      <c r="H368" s="139">
        <v>130000</v>
      </c>
    </row>
    <row r="369" spans="1:8" ht="15.75" customHeight="1">
      <c r="A369" s="71"/>
      <c r="B369" s="62" t="s">
        <v>228</v>
      </c>
      <c r="C369" s="72"/>
      <c r="D369" s="62" t="s">
        <v>229</v>
      </c>
      <c r="E369" s="72"/>
      <c r="F369" s="40"/>
      <c r="G369" s="46">
        <f>SUM(G370)</f>
        <v>210000</v>
      </c>
      <c r="H369" s="46">
        <f>SUM(H370)</f>
        <v>210000</v>
      </c>
    </row>
    <row r="370" spans="1:8" ht="15.75" customHeight="1">
      <c r="A370" s="65"/>
      <c r="B370" s="40"/>
      <c r="C370" s="40" t="s">
        <v>230</v>
      </c>
      <c r="D370" s="40" t="s">
        <v>231</v>
      </c>
      <c r="E370" s="40"/>
      <c r="F370" s="40"/>
      <c r="G370" s="36">
        <v>210000</v>
      </c>
      <c r="H370" s="36">
        <v>210000</v>
      </c>
    </row>
    <row r="371" spans="1:8" ht="15.75" customHeight="1">
      <c r="A371" s="30" t="s">
        <v>31</v>
      </c>
      <c r="B371" s="62"/>
      <c r="C371" s="62" t="s">
        <v>32</v>
      </c>
      <c r="D371" s="62"/>
      <c r="E371" s="62"/>
      <c r="F371" s="40"/>
      <c r="G371" s="46">
        <f>SUM(G372)</f>
        <v>2400400</v>
      </c>
      <c r="H371" s="46">
        <f>SUM(H372)</f>
        <v>2400400</v>
      </c>
    </row>
    <row r="372" spans="1:8" ht="15.75" customHeight="1">
      <c r="A372" s="65"/>
      <c r="B372" s="40"/>
      <c r="C372" s="40" t="s">
        <v>238</v>
      </c>
      <c r="D372" s="40" t="s">
        <v>394</v>
      </c>
      <c r="E372" s="40"/>
      <c r="F372" s="40"/>
      <c r="G372" s="39">
        <v>2400400</v>
      </c>
      <c r="H372" s="39">
        <v>2400400</v>
      </c>
    </row>
    <row r="373" spans="1:8" ht="15.75" customHeight="1">
      <c r="A373" s="65"/>
      <c r="B373" s="40"/>
      <c r="C373" s="40"/>
      <c r="D373" s="40"/>
      <c r="E373" s="40"/>
      <c r="F373" s="40"/>
      <c r="G373" s="36"/>
      <c r="H373" s="36"/>
    </row>
    <row r="374" spans="1:8" ht="15.75" customHeight="1">
      <c r="A374" s="9" t="s">
        <v>302</v>
      </c>
      <c r="B374" s="16"/>
      <c r="C374" s="16"/>
      <c r="D374" s="16"/>
      <c r="E374" s="16"/>
      <c r="F374" s="16"/>
      <c r="G374" s="34">
        <f>G375+G377</f>
        <v>1500000</v>
      </c>
      <c r="H374" s="34">
        <f>H375+H377</f>
        <v>1500000</v>
      </c>
    </row>
    <row r="375" spans="1:8" ht="15.75" customHeight="1">
      <c r="A375" s="30" t="s">
        <v>31</v>
      </c>
      <c r="B375" s="62"/>
      <c r="C375" s="62" t="s">
        <v>32</v>
      </c>
      <c r="D375" s="62"/>
      <c r="E375" s="62"/>
      <c r="F375" s="40"/>
      <c r="G375" s="36">
        <f>G376</f>
        <v>1350000</v>
      </c>
      <c r="H375" s="36">
        <f>H376</f>
        <v>1350000</v>
      </c>
    </row>
    <row r="376" spans="1:8" ht="15.75" customHeight="1">
      <c r="A376" s="65"/>
      <c r="B376" s="40"/>
      <c r="C376" s="40" t="s">
        <v>234</v>
      </c>
      <c r="D376" s="40" t="s">
        <v>235</v>
      </c>
      <c r="E376" s="40"/>
      <c r="F376" s="40"/>
      <c r="G376" s="39">
        <v>1350000</v>
      </c>
      <c r="H376" s="39">
        <v>1350000</v>
      </c>
    </row>
    <row r="377" spans="1:8" ht="15.75" customHeight="1">
      <c r="A377" s="30" t="s">
        <v>38</v>
      </c>
      <c r="B377" s="40"/>
      <c r="C377" s="40" t="s">
        <v>39</v>
      </c>
      <c r="D377" s="40"/>
      <c r="E377" s="40"/>
      <c r="F377" s="40"/>
      <c r="G377" s="39">
        <f>G378</f>
        <v>150000</v>
      </c>
      <c r="H377" s="39">
        <f>H378</f>
        <v>150000</v>
      </c>
    </row>
    <row r="378" spans="1:8" ht="15.75" customHeight="1">
      <c r="A378" s="65"/>
      <c r="B378" s="40"/>
      <c r="C378" s="40" t="s">
        <v>246</v>
      </c>
      <c r="D378" s="40" t="s">
        <v>247</v>
      </c>
      <c r="E378" s="40"/>
      <c r="F378" s="40"/>
      <c r="G378" s="36">
        <f>G379</f>
        <v>150000</v>
      </c>
      <c r="H378" s="36">
        <f>H379</f>
        <v>150000</v>
      </c>
    </row>
    <row r="379" spans="1:8" ht="15.75" customHeight="1">
      <c r="A379" s="65"/>
      <c r="B379" s="40"/>
      <c r="C379" s="40"/>
      <c r="D379" s="40" t="s">
        <v>457</v>
      </c>
      <c r="E379" s="40"/>
      <c r="F379" s="40"/>
      <c r="G379" s="36">
        <v>150000</v>
      </c>
      <c r="H379" s="36">
        <v>150000</v>
      </c>
    </row>
    <row r="380" spans="1:8" ht="15.75" customHeight="1">
      <c r="A380" s="65"/>
      <c r="B380" s="40"/>
      <c r="C380" s="40"/>
      <c r="D380" s="40"/>
      <c r="E380" s="40"/>
      <c r="F380" s="40"/>
      <c r="G380" s="36"/>
      <c r="H380" s="36"/>
    </row>
    <row r="381" spans="1:8" ht="15.75" customHeight="1">
      <c r="A381" s="9" t="s">
        <v>116</v>
      </c>
      <c r="B381" s="16"/>
      <c r="C381" s="16"/>
      <c r="D381" s="16"/>
      <c r="E381" s="16"/>
      <c r="F381" s="16"/>
      <c r="G381" s="34">
        <f>G382+G398</f>
        <v>3200000</v>
      </c>
      <c r="H381" s="34">
        <f>H382+H398</f>
        <v>3200000</v>
      </c>
    </row>
    <row r="382" spans="1:8" ht="15.75" customHeight="1">
      <c r="A382" s="30" t="s">
        <v>27</v>
      </c>
      <c r="B382" s="62"/>
      <c r="C382" s="62" t="s">
        <v>28</v>
      </c>
      <c r="D382" s="62"/>
      <c r="E382" s="62"/>
      <c r="F382" s="40"/>
      <c r="G382" s="46">
        <f>G388+G396+G385</f>
        <v>700000</v>
      </c>
      <c r="H382" s="46">
        <f>H388+H396+H385+H383</f>
        <v>700000</v>
      </c>
    </row>
    <row r="383" spans="1:8" ht="15.75" customHeight="1">
      <c r="A383" s="30"/>
      <c r="B383" s="62" t="s">
        <v>183</v>
      </c>
      <c r="C383" s="62"/>
      <c r="D383" s="62" t="s">
        <v>517</v>
      </c>
      <c r="E383" s="62"/>
      <c r="F383" s="40"/>
      <c r="G383" s="46"/>
      <c r="H383" s="46">
        <f>H384</f>
        <v>10000</v>
      </c>
    </row>
    <row r="384" spans="1:8" ht="15.75" customHeight="1">
      <c r="A384" s="30"/>
      <c r="B384" s="62"/>
      <c r="C384" s="40" t="s">
        <v>499</v>
      </c>
      <c r="D384" s="40" t="s">
        <v>518</v>
      </c>
      <c r="E384" s="40"/>
      <c r="F384" s="40"/>
      <c r="G384" s="46"/>
      <c r="H384" s="36">
        <v>10000</v>
      </c>
    </row>
    <row r="385" spans="1:8" ht="15.75" customHeight="1">
      <c r="A385" s="71"/>
      <c r="B385" s="62" t="s">
        <v>194</v>
      </c>
      <c r="C385" s="72"/>
      <c r="D385" s="62" t="s">
        <v>195</v>
      </c>
      <c r="E385" s="72"/>
      <c r="F385" s="40"/>
      <c r="G385" s="46">
        <f>G386</f>
        <v>20000</v>
      </c>
      <c r="H385" s="46">
        <f>H386</f>
        <v>20000</v>
      </c>
    </row>
    <row r="386" spans="1:8" ht="15.75" customHeight="1">
      <c r="A386" s="65"/>
      <c r="B386" s="40"/>
      <c r="C386" s="40" t="s">
        <v>201</v>
      </c>
      <c r="D386" s="40" t="s">
        <v>202</v>
      </c>
      <c r="E386" s="40"/>
      <c r="F386" s="40"/>
      <c r="G386" s="36">
        <f>G387</f>
        <v>20000</v>
      </c>
      <c r="H386" s="36">
        <f>H387</f>
        <v>20000</v>
      </c>
    </row>
    <row r="387" spans="1:8" ht="15.75" customHeight="1">
      <c r="A387" s="65"/>
      <c r="B387" s="40"/>
      <c r="C387" s="40"/>
      <c r="D387" s="40"/>
      <c r="E387" s="67" t="s">
        <v>203</v>
      </c>
      <c r="F387" s="40"/>
      <c r="G387" s="36">
        <v>20000</v>
      </c>
      <c r="H387" s="36">
        <v>20000</v>
      </c>
    </row>
    <row r="388" spans="1:8" ht="15.75" customHeight="1">
      <c r="A388" s="71"/>
      <c r="B388" s="62" t="s">
        <v>204</v>
      </c>
      <c r="C388" s="72"/>
      <c r="D388" s="62" t="s">
        <v>205</v>
      </c>
      <c r="E388" s="72"/>
      <c r="F388" s="40"/>
      <c r="G388" s="46">
        <f>G389+G393+G394</f>
        <v>530000</v>
      </c>
      <c r="H388" s="46">
        <f>H389+H393+H394</f>
        <v>520000</v>
      </c>
    </row>
    <row r="389" spans="1:8" ht="15.75" customHeight="1">
      <c r="A389" s="65"/>
      <c r="B389" s="40"/>
      <c r="C389" s="40" t="s">
        <v>206</v>
      </c>
      <c r="D389" s="40" t="s">
        <v>207</v>
      </c>
      <c r="E389" s="40"/>
      <c r="F389" s="40"/>
      <c r="G389" s="36">
        <f>SUM(G390:G392)</f>
        <v>430000</v>
      </c>
      <c r="H389" s="36">
        <f>SUM(H390:H392)</f>
        <v>430000</v>
      </c>
    </row>
    <row r="390" spans="1:8" ht="15.75" customHeight="1">
      <c r="A390" s="65"/>
      <c r="B390" s="40"/>
      <c r="C390" s="40"/>
      <c r="D390" s="40"/>
      <c r="E390" s="67" t="s">
        <v>208</v>
      </c>
      <c r="F390" s="40"/>
      <c r="G390" s="36">
        <v>100000</v>
      </c>
      <c r="H390" s="36">
        <v>100000</v>
      </c>
    </row>
    <row r="391" spans="1:8" ht="15.75" customHeight="1">
      <c r="A391" s="65"/>
      <c r="B391" s="40"/>
      <c r="C391" s="40"/>
      <c r="D391" s="40"/>
      <c r="E391" s="67" t="s">
        <v>209</v>
      </c>
      <c r="F391" s="40"/>
      <c r="G391" s="36">
        <v>250000</v>
      </c>
      <c r="H391" s="36">
        <v>250000</v>
      </c>
    </row>
    <row r="392" spans="1:8" ht="15.75" customHeight="1">
      <c r="A392" s="65"/>
      <c r="B392" s="40"/>
      <c r="C392" s="40"/>
      <c r="D392" s="40"/>
      <c r="E392" s="67" t="s">
        <v>210</v>
      </c>
      <c r="F392" s="40"/>
      <c r="G392" s="36">
        <v>80000</v>
      </c>
      <c r="H392" s="36">
        <v>80000</v>
      </c>
    </row>
    <row r="393" spans="1:8" ht="15.75" customHeight="1">
      <c r="A393" s="65"/>
      <c r="B393" s="40"/>
      <c r="C393" s="40" t="s">
        <v>213</v>
      </c>
      <c r="D393" s="40" t="s">
        <v>214</v>
      </c>
      <c r="E393" s="40"/>
      <c r="F393" s="40"/>
      <c r="G393" s="36">
        <v>50000</v>
      </c>
      <c r="H393" s="36">
        <v>20000</v>
      </c>
    </row>
    <row r="394" spans="1:8" ht="15.75" customHeight="1">
      <c r="A394" s="65"/>
      <c r="B394" s="40"/>
      <c r="C394" s="40" t="s">
        <v>215</v>
      </c>
      <c r="D394" s="40" t="s">
        <v>216</v>
      </c>
      <c r="E394" s="40"/>
      <c r="F394" s="40"/>
      <c r="G394" s="36">
        <f>SUM(G395)</f>
        <v>50000</v>
      </c>
      <c r="H394" s="36">
        <f>SUM(H395)</f>
        <v>70000</v>
      </c>
    </row>
    <row r="395" spans="1:8" ht="15.75" customHeight="1">
      <c r="A395" s="65"/>
      <c r="B395" s="40"/>
      <c r="C395" s="40"/>
      <c r="D395" s="40"/>
      <c r="E395" s="67" t="s">
        <v>218</v>
      </c>
      <c r="F395" s="40"/>
      <c r="G395" s="36">
        <v>50000</v>
      </c>
      <c r="H395" s="36">
        <v>70000</v>
      </c>
    </row>
    <row r="396" spans="1:8" ht="15.75" customHeight="1">
      <c r="A396" s="71"/>
      <c r="B396" s="62" t="s">
        <v>228</v>
      </c>
      <c r="C396" s="72"/>
      <c r="D396" s="62" t="s">
        <v>229</v>
      </c>
      <c r="E396" s="72"/>
      <c r="F396" s="40"/>
      <c r="G396" s="46">
        <f>SUM(G397)</f>
        <v>150000</v>
      </c>
      <c r="H396" s="46">
        <f>SUM(H397)</f>
        <v>150000</v>
      </c>
    </row>
    <row r="397" spans="1:8" ht="15.75" customHeight="1">
      <c r="A397" s="65"/>
      <c r="B397" s="40"/>
      <c r="C397" s="40" t="s">
        <v>230</v>
      </c>
      <c r="D397" s="40" t="s">
        <v>231</v>
      </c>
      <c r="E397" s="40"/>
      <c r="F397" s="40"/>
      <c r="G397" s="36">
        <v>150000</v>
      </c>
      <c r="H397" s="36">
        <v>150000</v>
      </c>
    </row>
    <row r="398" spans="1:8" ht="15.75" customHeight="1">
      <c r="A398" s="30" t="s">
        <v>31</v>
      </c>
      <c r="B398" s="62"/>
      <c r="C398" s="62" t="s">
        <v>32</v>
      </c>
      <c r="D398" s="62"/>
      <c r="E398" s="62"/>
      <c r="F398" s="40"/>
      <c r="G398" s="46">
        <f>SUM(G399)</f>
        <v>2500000</v>
      </c>
      <c r="H398" s="46">
        <f>SUM(H399)</f>
        <v>2500000</v>
      </c>
    </row>
    <row r="399" spans="1:8" ht="15.75" customHeight="1">
      <c r="A399" s="65"/>
      <c r="B399" s="40"/>
      <c r="C399" s="40" t="s">
        <v>238</v>
      </c>
      <c r="D399" s="40" t="s">
        <v>239</v>
      </c>
      <c r="E399" s="40"/>
      <c r="F399" s="40"/>
      <c r="G399" s="36">
        <v>2500000</v>
      </c>
      <c r="H399" s="36">
        <v>2500000</v>
      </c>
    </row>
    <row r="400" spans="1:8" ht="15.75" customHeight="1">
      <c r="A400" s="65"/>
      <c r="B400" s="40"/>
      <c r="C400" s="40"/>
      <c r="D400" s="40"/>
      <c r="E400" s="40"/>
      <c r="F400" s="40"/>
      <c r="G400" s="36"/>
      <c r="H400" s="36"/>
    </row>
    <row r="401" spans="1:8" ht="15.75" customHeight="1">
      <c r="A401" s="9" t="s">
        <v>117</v>
      </c>
      <c r="B401" s="16"/>
      <c r="C401" s="16"/>
      <c r="D401" s="16"/>
      <c r="E401" s="16"/>
      <c r="F401" s="82">
        <v>1.25</v>
      </c>
      <c r="G401" s="34">
        <f>G402+G411+G415+G442+G445</f>
        <v>13361170</v>
      </c>
      <c r="H401" s="34">
        <f>H402+H411+H415+H442+H445</f>
        <v>5654170</v>
      </c>
    </row>
    <row r="402" spans="1:8" ht="15.75" customHeight="1">
      <c r="A402" s="30" t="s">
        <v>23</v>
      </c>
      <c r="B402" s="62"/>
      <c r="C402" s="62" t="s">
        <v>163</v>
      </c>
      <c r="D402" s="62"/>
      <c r="E402" s="62"/>
      <c r="F402" s="40"/>
      <c r="G402" s="46">
        <f>G403+G409</f>
        <v>3277330</v>
      </c>
      <c r="H402" s="46">
        <f>H403+H409</f>
        <v>3517330</v>
      </c>
    </row>
    <row r="403" spans="1:8" ht="15.75" customHeight="1">
      <c r="A403" s="65"/>
      <c r="B403" s="62" t="s">
        <v>164</v>
      </c>
      <c r="C403" s="62"/>
      <c r="D403" s="62" t="s">
        <v>165</v>
      </c>
      <c r="E403" s="62"/>
      <c r="F403" s="40"/>
      <c r="G403" s="46">
        <f>SUM(G404:G408)</f>
        <v>3217330</v>
      </c>
      <c r="H403" s="46">
        <f>SUM(H404:H408)</f>
        <v>3457330</v>
      </c>
    </row>
    <row r="404" spans="1:9" ht="15.75" customHeight="1">
      <c r="A404" s="27"/>
      <c r="B404" s="40"/>
      <c r="C404" s="40" t="s">
        <v>166</v>
      </c>
      <c r="D404" s="40" t="s">
        <v>167</v>
      </c>
      <c r="E404" s="40"/>
      <c r="F404" s="40"/>
      <c r="G404" s="36">
        <v>2897880</v>
      </c>
      <c r="H404" s="36">
        <v>3137880</v>
      </c>
      <c r="I404" s="158"/>
    </row>
    <row r="405" spans="1:8" ht="15.75" customHeight="1">
      <c r="A405" s="27"/>
      <c r="B405" s="40"/>
      <c r="C405" s="40" t="s">
        <v>425</v>
      </c>
      <c r="D405" s="40" t="s">
        <v>426</v>
      </c>
      <c r="E405" s="40"/>
      <c r="F405" s="40"/>
      <c r="G405" s="36">
        <v>0</v>
      </c>
      <c r="H405" s="36">
        <v>0</v>
      </c>
    </row>
    <row r="406" spans="1:8" ht="15.75" customHeight="1">
      <c r="A406" s="65"/>
      <c r="B406" s="40"/>
      <c r="C406" s="40" t="s">
        <v>168</v>
      </c>
      <c r="D406" s="40" t="s">
        <v>169</v>
      </c>
      <c r="E406" s="40"/>
      <c r="F406" s="40"/>
      <c r="G406" s="36">
        <v>186250</v>
      </c>
      <c r="H406" s="36">
        <v>186250</v>
      </c>
    </row>
    <row r="407" spans="1:8" ht="15.75" customHeight="1">
      <c r="A407" s="65"/>
      <c r="B407" s="40"/>
      <c r="C407" s="40" t="s">
        <v>303</v>
      </c>
      <c r="D407" s="40" t="s">
        <v>304</v>
      </c>
      <c r="E407" s="40"/>
      <c r="F407" s="40"/>
      <c r="G407" s="36">
        <v>120000</v>
      </c>
      <c r="H407" s="36">
        <v>120000</v>
      </c>
    </row>
    <row r="408" spans="1:8" ht="15.75" customHeight="1">
      <c r="A408" s="65"/>
      <c r="B408" s="40"/>
      <c r="C408" s="65" t="s">
        <v>270</v>
      </c>
      <c r="D408" s="40" t="s">
        <v>165</v>
      </c>
      <c r="E408" s="40"/>
      <c r="F408" s="40"/>
      <c r="G408" s="36">
        <v>13200</v>
      </c>
      <c r="H408" s="36">
        <v>13200</v>
      </c>
    </row>
    <row r="409" spans="1:8" ht="15.75" customHeight="1">
      <c r="A409" s="30"/>
      <c r="B409" s="62" t="s">
        <v>170</v>
      </c>
      <c r="C409" s="30"/>
      <c r="D409" s="62" t="s">
        <v>442</v>
      </c>
      <c r="E409" s="62"/>
      <c r="F409" s="62"/>
      <c r="G409" s="46">
        <f>G410</f>
        <v>60000</v>
      </c>
      <c r="H409" s="46">
        <f>H410</f>
        <v>60000</v>
      </c>
    </row>
    <row r="410" spans="1:8" ht="15.75" customHeight="1">
      <c r="A410" s="65"/>
      <c r="B410" s="40"/>
      <c r="C410" s="65" t="s">
        <v>290</v>
      </c>
      <c r="D410" s="40" t="s">
        <v>443</v>
      </c>
      <c r="E410" s="40"/>
      <c r="F410" s="40"/>
      <c r="G410" s="36">
        <v>60000</v>
      </c>
      <c r="H410" s="36">
        <v>60000</v>
      </c>
    </row>
    <row r="411" spans="1:8" ht="15.75" customHeight="1">
      <c r="A411" s="30" t="s">
        <v>25</v>
      </c>
      <c r="B411" s="62"/>
      <c r="C411" s="62" t="s">
        <v>179</v>
      </c>
      <c r="D411" s="69"/>
      <c r="E411" s="69"/>
      <c r="F411" s="40"/>
      <c r="G411" s="46">
        <f>SUM(G412:G414)</f>
        <v>743840</v>
      </c>
      <c r="H411" s="46">
        <f>SUM(H412:H414)</f>
        <v>796840</v>
      </c>
    </row>
    <row r="412" spans="1:9" ht="15.75" customHeight="1">
      <c r="A412" s="65"/>
      <c r="B412" s="40"/>
      <c r="C412" s="40"/>
      <c r="D412" s="67" t="s">
        <v>180</v>
      </c>
      <c r="E412" s="40"/>
      <c r="F412" s="40"/>
      <c r="G412" s="36">
        <v>680100</v>
      </c>
      <c r="H412" s="36">
        <v>733100</v>
      </c>
      <c r="I412" s="158"/>
    </row>
    <row r="413" spans="1:8" ht="15.75" customHeight="1">
      <c r="A413" s="65"/>
      <c r="B413" s="40"/>
      <c r="C413" s="40"/>
      <c r="D413" s="67" t="s">
        <v>181</v>
      </c>
      <c r="E413" s="40"/>
      <c r="F413" s="40"/>
      <c r="G413" s="36">
        <v>30770</v>
      </c>
      <c r="H413" s="36">
        <v>30770</v>
      </c>
    </row>
    <row r="414" spans="1:8" ht="15.75" customHeight="1">
      <c r="A414" s="65"/>
      <c r="B414" s="40"/>
      <c r="C414" s="40"/>
      <c r="D414" s="67" t="s">
        <v>182</v>
      </c>
      <c r="E414" s="40"/>
      <c r="F414" s="40"/>
      <c r="G414" s="36">
        <v>32970</v>
      </c>
      <c r="H414" s="36">
        <v>32970</v>
      </c>
    </row>
    <row r="415" spans="1:8" ht="15.75" customHeight="1">
      <c r="A415" s="30" t="s">
        <v>27</v>
      </c>
      <c r="B415" s="62"/>
      <c r="C415" s="62" t="s">
        <v>28</v>
      </c>
      <c r="D415" s="62"/>
      <c r="E415" s="62"/>
      <c r="F415" s="40"/>
      <c r="G415" s="46">
        <f>G416+G425+G430+G437+G440</f>
        <v>1340000</v>
      </c>
      <c r="H415" s="46">
        <f>H416+H425+H430+H437+H440</f>
        <v>1340000</v>
      </c>
    </row>
    <row r="416" spans="1:8" ht="15.75" customHeight="1">
      <c r="A416" s="71"/>
      <c r="B416" s="62" t="s">
        <v>183</v>
      </c>
      <c r="C416" s="72"/>
      <c r="D416" s="62" t="s">
        <v>184</v>
      </c>
      <c r="E416" s="73"/>
      <c r="F416" s="40"/>
      <c r="G416" s="46">
        <f>G417+G422</f>
        <v>230000</v>
      </c>
      <c r="H416" s="46">
        <f>H417+H422</f>
        <v>230000</v>
      </c>
    </row>
    <row r="417" spans="1:8" ht="15.75" customHeight="1">
      <c r="A417" s="65"/>
      <c r="B417" s="40"/>
      <c r="C417" s="40" t="s">
        <v>185</v>
      </c>
      <c r="D417" s="40" t="s">
        <v>186</v>
      </c>
      <c r="E417" s="71"/>
      <c r="F417" s="40"/>
      <c r="G417" s="36">
        <f>SUM(G418:G421)</f>
        <v>170000</v>
      </c>
      <c r="H417" s="36">
        <f>SUM(H418:H421)</f>
        <v>170000</v>
      </c>
    </row>
    <row r="418" spans="1:8" ht="15.75" customHeight="1">
      <c r="A418" s="65"/>
      <c r="B418" s="40"/>
      <c r="C418" s="40"/>
      <c r="D418" s="40"/>
      <c r="E418" s="71" t="s">
        <v>292</v>
      </c>
      <c r="F418" s="40"/>
      <c r="G418" s="36">
        <v>30000</v>
      </c>
      <c r="H418" s="36">
        <v>30000</v>
      </c>
    </row>
    <row r="419" spans="1:8" ht="15.75" customHeight="1">
      <c r="A419" s="65"/>
      <c r="B419" s="40"/>
      <c r="C419" s="40"/>
      <c r="D419" s="40"/>
      <c r="E419" s="71" t="s">
        <v>187</v>
      </c>
      <c r="F419" s="40"/>
      <c r="G419" s="36">
        <v>100000</v>
      </c>
      <c r="H419" s="36">
        <v>100000</v>
      </c>
    </row>
    <row r="420" spans="1:8" ht="15.75" customHeight="1">
      <c r="A420" s="65"/>
      <c r="B420" s="40"/>
      <c r="C420" s="40"/>
      <c r="D420" s="40"/>
      <c r="E420" s="71" t="s">
        <v>188</v>
      </c>
      <c r="F420" s="40"/>
      <c r="G420" s="36">
        <v>20000</v>
      </c>
      <c r="H420" s="36">
        <v>20000</v>
      </c>
    </row>
    <row r="421" spans="1:8" ht="15.75" customHeight="1">
      <c r="A421" s="65"/>
      <c r="B421" s="40"/>
      <c r="C421" s="40"/>
      <c r="D421" s="40"/>
      <c r="E421" s="71" t="s">
        <v>305</v>
      </c>
      <c r="F421" s="40"/>
      <c r="G421" s="36">
        <v>20000</v>
      </c>
      <c r="H421" s="36">
        <v>20000</v>
      </c>
    </row>
    <row r="422" spans="1:8" ht="15.75" customHeight="1">
      <c r="A422" s="65"/>
      <c r="B422" s="40"/>
      <c r="C422" s="40" t="s">
        <v>190</v>
      </c>
      <c r="D422" s="40" t="s">
        <v>191</v>
      </c>
      <c r="E422" s="40"/>
      <c r="F422" s="40"/>
      <c r="G422" s="36">
        <f>SUM(G423:G424)</f>
        <v>60000</v>
      </c>
      <c r="H422" s="36">
        <f>SUM(H423:H424)</f>
        <v>60000</v>
      </c>
    </row>
    <row r="423" spans="1:8" ht="15.75" customHeight="1">
      <c r="A423" s="30"/>
      <c r="B423" s="62"/>
      <c r="C423" s="62"/>
      <c r="D423" s="62"/>
      <c r="E423" s="67" t="s">
        <v>192</v>
      </c>
      <c r="F423" s="40"/>
      <c r="G423" s="36">
        <v>20000</v>
      </c>
      <c r="H423" s="36">
        <v>20000</v>
      </c>
    </row>
    <row r="424" spans="1:8" ht="15.75" customHeight="1">
      <c r="A424" s="30"/>
      <c r="B424" s="62"/>
      <c r="C424" s="62"/>
      <c r="D424" s="62"/>
      <c r="E424" s="67" t="s">
        <v>193</v>
      </c>
      <c r="F424" s="40"/>
      <c r="G424" s="36">
        <v>40000</v>
      </c>
      <c r="H424" s="36">
        <v>40000</v>
      </c>
    </row>
    <row r="425" spans="1:8" ht="15.75" customHeight="1">
      <c r="A425" s="71"/>
      <c r="B425" s="62" t="s">
        <v>194</v>
      </c>
      <c r="C425" s="72"/>
      <c r="D425" s="62" t="s">
        <v>195</v>
      </c>
      <c r="E425" s="72"/>
      <c r="F425" s="40"/>
      <c r="G425" s="46">
        <f>G426+G428</f>
        <v>170000</v>
      </c>
      <c r="H425" s="46">
        <f>H426+H428</f>
        <v>170000</v>
      </c>
    </row>
    <row r="426" spans="1:8" ht="15.75" customHeight="1">
      <c r="A426" s="65"/>
      <c r="B426" s="40"/>
      <c r="C426" s="40" t="s">
        <v>196</v>
      </c>
      <c r="D426" s="40" t="s">
        <v>197</v>
      </c>
      <c r="E426" s="40"/>
      <c r="F426" s="40"/>
      <c r="G426" s="36">
        <f>G427</f>
        <v>20000</v>
      </c>
      <c r="H426" s="36">
        <f>H427</f>
        <v>20000</v>
      </c>
    </row>
    <row r="427" spans="1:8" ht="15.75" customHeight="1">
      <c r="A427" s="65"/>
      <c r="B427" s="40"/>
      <c r="C427" s="40"/>
      <c r="D427" s="40"/>
      <c r="E427" s="67" t="s">
        <v>199</v>
      </c>
      <c r="F427" s="40"/>
      <c r="G427" s="36">
        <v>20000</v>
      </c>
      <c r="H427" s="36">
        <v>20000</v>
      </c>
    </row>
    <row r="428" spans="1:8" ht="15.75" customHeight="1">
      <c r="A428" s="65"/>
      <c r="B428" s="40"/>
      <c r="C428" s="40" t="s">
        <v>201</v>
      </c>
      <c r="D428" s="40" t="s">
        <v>202</v>
      </c>
      <c r="E428" s="40"/>
      <c r="F428" s="40"/>
      <c r="G428" s="36">
        <f>G429</f>
        <v>150000</v>
      </c>
      <c r="H428" s="36">
        <f>H429</f>
        <v>150000</v>
      </c>
    </row>
    <row r="429" spans="1:8" ht="15.75" customHeight="1">
      <c r="A429" s="65"/>
      <c r="B429" s="40"/>
      <c r="C429" s="40"/>
      <c r="D429" s="40"/>
      <c r="E429" s="67" t="s">
        <v>203</v>
      </c>
      <c r="F429" s="40"/>
      <c r="G429" s="36">
        <v>150000</v>
      </c>
      <c r="H429" s="36">
        <v>150000</v>
      </c>
    </row>
    <row r="430" spans="1:8" ht="15.75" customHeight="1">
      <c r="A430" s="71"/>
      <c r="B430" s="62" t="s">
        <v>204</v>
      </c>
      <c r="C430" s="72"/>
      <c r="D430" s="62" t="s">
        <v>205</v>
      </c>
      <c r="E430" s="72"/>
      <c r="F430" s="40"/>
      <c r="G430" s="46">
        <f>G431+G433+G434</f>
        <v>680000</v>
      </c>
      <c r="H430" s="46">
        <f>H431+H433+H434</f>
        <v>680000</v>
      </c>
    </row>
    <row r="431" spans="1:8" ht="15.75" customHeight="1">
      <c r="A431" s="65"/>
      <c r="B431" s="40"/>
      <c r="C431" s="40" t="s">
        <v>206</v>
      </c>
      <c r="D431" s="40" t="s">
        <v>207</v>
      </c>
      <c r="E431" s="40"/>
      <c r="F431" s="40"/>
      <c r="G431" s="36">
        <f>SUM(G432:G432)</f>
        <v>300000</v>
      </c>
      <c r="H431" s="36">
        <f>SUM(H432:H432)</f>
        <v>300000</v>
      </c>
    </row>
    <row r="432" spans="1:8" ht="15.75" customHeight="1">
      <c r="A432" s="65"/>
      <c r="B432" s="40"/>
      <c r="C432" s="40"/>
      <c r="D432" s="40"/>
      <c r="E432" s="67" t="s">
        <v>209</v>
      </c>
      <c r="F432" s="40"/>
      <c r="G432" s="36">
        <v>300000</v>
      </c>
      <c r="H432" s="36">
        <v>300000</v>
      </c>
    </row>
    <row r="433" spans="1:8" ht="15.75" customHeight="1">
      <c r="A433" s="65"/>
      <c r="B433" s="40"/>
      <c r="C433" s="40" t="s">
        <v>213</v>
      </c>
      <c r="D433" s="40" t="s">
        <v>214</v>
      </c>
      <c r="E433" s="40"/>
      <c r="F433" s="40"/>
      <c r="G433" s="36">
        <v>100000</v>
      </c>
      <c r="H433" s="36">
        <v>100000</v>
      </c>
    </row>
    <row r="434" spans="1:8" ht="15.75" customHeight="1">
      <c r="A434" s="65"/>
      <c r="B434" s="40"/>
      <c r="C434" s="40" t="s">
        <v>215</v>
      </c>
      <c r="D434" s="40" t="s">
        <v>216</v>
      </c>
      <c r="E434" s="40"/>
      <c r="F434" s="40"/>
      <c r="G434" s="36">
        <f>SUM(G435:G436)</f>
        <v>280000</v>
      </c>
      <c r="H434" s="36">
        <f>SUM(H435:H436)</f>
        <v>280000</v>
      </c>
    </row>
    <row r="435" spans="1:8" ht="15.75" customHeight="1">
      <c r="A435" s="65"/>
      <c r="B435" s="40"/>
      <c r="C435" s="40"/>
      <c r="D435" s="40"/>
      <c r="E435" s="67" t="s">
        <v>257</v>
      </c>
      <c r="F435" s="40"/>
      <c r="G435" s="36">
        <v>30000</v>
      </c>
      <c r="H435" s="36">
        <v>30000</v>
      </c>
    </row>
    <row r="436" spans="1:8" ht="15.75" customHeight="1">
      <c r="A436" s="65"/>
      <c r="B436" s="40"/>
      <c r="C436" s="40"/>
      <c r="D436" s="40"/>
      <c r="E436" s="67" t="s">
        <v>218</v>
      </c>
      <c r="F436" s="40"/>
      <c r="G436" s="36">
        <v>250000</v>
      </c>
      <c r="H436" s="36">
        <v>250000</v>
      </c>
    </row>
    <row r="437" spans="1:8" ht="15.75" customHeight="1">
      <c r="A437" s="71"/>
      <c r="B437" s="62" t="s">
        <v>220</v>
      </c>
      <c r="C437" s="72"/>
      <c r="D437" s="62" t="s">
        <v>221</v>
      </c>
      <c r="E437" s="72"/>
      <c r="F437" s="40"/>
      <c r="G437" s="46">
        <f>G438</f>
        <v>10000</v>
      </c>
      <c r="H437" s="46">
        <f>H438</f>
        <v>10000</v>
      </c>
    </row>
    <row r="438" spans="1:8" ht="15.75" customHeight="1">
      <c r="A438" s="65"/>
      <c r="B438" s="40"/>
      <c r="C438" s="40" t="s">
        <v>222</v>
      </c>
      <c r="D438" s="40" t="s">
        <v>223</v>
      </c>
      <c r="E438" s="40"/>
      <c r="F438" s="40"/>
      <c r="G438" s="36">
        <f>G439</f>
        <v>10000</v>
      </c>
      <c r="H438" s="36">
        <f>H439</f>
        <v>10000</v>
      </c>
    </row>
    <row r="439" spans="1:8" ht="15.75" customHeight="1">
      <c r="A439" s="65"/>
      <c r="B439" s="40"/>
      <c r="C439" s="40"/>
      <c r="D439" s="40"/>
      <c r="E439" s="67" t="s">
        <v>224</v>
      </c>
      <c r="F439" s="40"/>
      <c r="G439" s="36">
        <v>10000</v>
      </c>
      <c r="H439" s="36">
        <v>10000</v>
      </c>
    </row>
    <row r="440" spans="1:8" ht="15.75" customHeight="1">
      <c r="A440" s="71"/>
      <c r="B440" s="62" t="s">
        <v>228</v>
      </c>
      <c r="C440" s="72"/>
      <c r="D440" s="62" t="s">
        <v>229</v>
      </c>
      <c r="E440" s="72"/>
      <c r="F440" s="40"/>
      <c r="G440" s="46">
        <f>G441</f>
        <v>250000</v>
      </c>
      <c r="H440" s="46">
        <f>H441</f>
        <v>250000</v>
      </c>
    </row>
    <row r="441" spans="1:8" ht="15.75" customHeight="1">
      <c r="A441" s="65"/>
      <c r="B441" s="40"/>
      <c r="C441" s="40" t="s">
        <v>230</v>
      </c>
      <c r="D441" s="40" t="s">
        <v>231</v>
      </c>
      <c r="E441" s="40"/>
      <c r="F441" s="40"/>
      <c r="G441" s="36">
        <v>250000</v>
      </c>
      <c r="H441" s="36">
        <v>250000</v>
      </c>
    </row>
    <row r="442" spans="1:8" ht="15.75" customHeight="1">
      <c r="A442" s="30" t="s">
        <v>34</v>
      </c>
      <c r="B442" s="62"/>
      <c r="C442" s="62" t="s">
        <v>35</v>
      </c>
      <c r="D442" s="62"/>
      <c r="E442" s="40"/>
      <c r="F442" s="40"/>
      <c r="G442" s="36">
        <f>G443+G444</f>
        <v>0</v>
      </c>
      <c r="H442" s="36">
        <f>H443+H444</f>
        <v>0</v>
      </c>
    </row>
    <row r="443" spans="1:8" ht="15.75" customHeight="1">
      <c r="A443" s="65"/>
      <c r="B443" s="40" t="s">
        <v>299</v>
      </c>
      <c r="C443" s="40"/>
      <c r="D443" s="40" t="s">
        <v>444</v>
      </c>
      <c r="E443" s="40"/>
      <c r="F443" s="40"/>
      <c r="G443" s="36"/>
      <c r="H443" s="36"/>
    </row>
    <row r="444" spans="1:8" ht="15.75" customHeight="1">
      <c r="A444" s="65"/>
      <c r="B444" s="40" t="s">
        <v>265</v>
      </c>
      <c r="C444" s="40"/>
      <c r="D444" s="40" t="s">
        <v>436</v>
      </c>
      <c r="E444" s="40"/>
      <c r="F444" s="40"/>
      <c r="G444" s="36"/>
      <c r="H444" s="36"/>
    </row>
    <row r="445" spans="1:8" ht="15.75" customHeight="1">
      <c r="A445" s="30" t="s">
        <v>36</v>
      </c>
      <c r="B445" s="62"/>
      <c r="C445" s="62" t="s">
        <v>37</v>
      </c>
      <c r="D445" s="62"/>
      <c r="E445" s="40"/>
      <c r="F445" s="40"/>
      <c r="G445" s="46">
        <f>G446+G447</f>
        <v>8000000</v>
      </c>
      <c r="H445" s="46">
        <f>H446+H447</f>
        <v>0</v>
      </c>
    </row>
    <row r="446" spans="1:8" ht="15.75" customHeight="1">
      <c r="A446" s="65"/>
      <c r="B446" s="27" t="s">
        <v>273</v>
      </c>
      <c r="C446" s="27"/>
      <c r="D446" s="27" t="s">
        <v>274</v>
      </c>
      <c r="E446" s="27"/>
      <c r="F446" s="40"/>
      <c r="G446" s="36">
        <v>6300000</v>
      </c>
      <c r="H446" s="36">
        <v>0</v>
      </c>
    </row>
    <row r="447" spans="1:8" ht="15.75" customHeight="1">
      <c r="A447" s="65"/>
      <c r="B447" s="27" t="s">
        <v>275</v>
      </c>
      <c r="C447" s="27"/>
      <c r="D447" s="27" t="s">
        <v>276</v>
      </c>
      <c r="E447" s="27"/>
      <c r="F447" s="40"/>
      <c r="G447" s="36">
        <v>1700000</v>
      </c>
      <c r="H447" s="36">
        <v>0</v>
      </c>
    </row>
    <row r="448" spans="1:8" ht="15.75" customHeight="1">
      <c r="A448" s="65"/>
      <c r="B448" s="40"/>
      <c r="C448" s="40"/>
      <c r="D448" s="40"/>
      <c r="E448" s="40"/>
      <c r="F448" s="40"/>
      <c r="G448" s="36"/>
      <c r="H448" s="36"/>
    </row>
    <row r="449" spans="1:8" ht="15.75" customHeight="1">
      <c r="A449" s="9" t="s">
        <v>437</v>
      </c>
      <c r="B449" s="16"/>
      <c r="C449" s="16"/>
      <c r="D449" s="16"/>
      <c r="E449" s="16"/>
      <c r="F449" s="16"/>
      <c r="G449" s="34">
        <f>SUM(G450)</f>
        <v>860000</v>
      </c>
      <c r="H449" s="34">
        <f>SUM(H450)</f>
        <v>860000</v>
      </c>
    </row>
    <row r="450" spans="1:8" ht="15.75" customHeight="1">
      <c r="A450" s="30" t="s">
        <v>27</v>
      </c>
      <c r="B450" s="62"/>
      <c r="C450" s="62" t="s">
        <v>28</v>
      </c>
      <c r="D450" s="62"/>
      <c r="E450" s="62"/>
      <c r="F450" s="62"/>
      <c r="G450" s="46">
        <f>G451+G454+G461</f>
        <v>860000</v>
      </c>
      <c r="H450" s="46">
        <f>H451+H454+H461</f>
        <v>860000</v>
      </c>
    </row>
    <row r="451" spans="1:8" ht="15.75" customHeight="1">
      <c r="A451" s="71"/>
      <c r="B451" s="62" t="s">
        <v>183</v>
      </c>
      <c r="C451" s="72"/>
      <c r="D451" s="62" t="s">
        <v>184</v>
      </c>
      <c r="E451" s="73"/>
      <c r="F451" s="62"/>
      <c r="G451" s="36">
        <f>G452</f>
        <v>20000</v>
      </c>
      <c r="H451" s="36">
        <f>H452</f>
        <v>30000</v>
      </c>
    </row>
    <row r="452" spans="1:8" ht="15.75" customHeight="1">
      <c r="A452" s="65"/>
      <c r="B452" s="40"/>
      <c r="C452" s="40" t="s">
        <v>190</v>
      </c>
      <c r="D452" s="40" t="s">
        <v>191</v>
      </c>
      <c r="E452" s="40"/>
      <c r="F452" s="40"/>
      <c r="G452" s="36">
        <f>G453</f>
        <v>20000</v>
      </c>
      <c r="H452" s="36">
        <f>H453</f>
        <v>30000</v>
      </c>
    </row>
    <row r="453" spans="1:9" ht="15.75" customHeight="1">
      <c r="A453" s="30"/>
      <c r="B453" s="62"/>
      <c r="C453" s="62"/>
      <c r="D453" s="62"/>
      <c r="E453" s="67" t="s">
        <v>193</v>
      </c>
      <c r="F453" s="40"/>
      <c r="G453" s="36">
        <v>20000</v>
      </c>
      <c r="H453" s="36">
        <v>30000</v>
      </c>
      <c r="I453" s="158"/>
    </row>
    <row r="454" spans="1:8" ht="15.75" customHeight="1">
      <c r="A454" s="71"/>
      <c r="B454" s="62" t="s">
        <v>204</v>
      </c>
      <c r="C454" s="72"/>
      <c r="D454" s="62" t="s">
        <v>205</v>
      </c>
      <c r="E454" s="72"/>
      <c r="F454" s="40"/>
      <c r="G454" s="46">
        <f>G455+G458+G459</f>
        <v>700000</v>
      </c>
      <c r="H454" s="46">
        <f>H455+H458+H459</f>
        <v>690000</v>
      </c>
    </row>
    <row r="455" spans="1:8" ht="15.75" customHeight="1">
      <c r="A455" s="65"/>
      <c r="B455" s="40"/>
      <c r="C455" s="40" t="s">
        <v>206</v>
      </c>
      <c r="D455" s="40" t="s">
        <v>207</v>
      </c>
      <c r="E455" s="40"/>
      <c r="F455" s="40"/>
      <c r="G455" s="36">
        <f>SUM(G456:G457)</f>
        <v>200000</v>
      </c>
      <c r="H455" s="36">
        <f>SUM(H456:H457)</f>
        <v>200000</v>
      </c>
    </row>
    <row r="456" spans="1:8" ht="15.75" customHeight="1">
      <c r="A456" s="65"/>
      <c r="B456" s="40"/>
      <c r="C456" s="40"/>
      <c r="D456" s="40"/>
      <c r="E456" s="67" t="s">
        <v>208</v>
      </c>
      <c r="F456" s="40"/>
      <c r="G456" s="36">
        <v>100000</v>
      </c>
      <c r="H456" s="36">
        <v>100000</v>
      </c>
    </row>
    <row r="457" spans="1:8" ht="15.75" customHeight="1">
      <c r="A457" s="65"/>
      <c r="B457" s="40"/>
      <c r="C457" s="40"/>
      <c r="D457" s="40"/>
      <c r="E457" s="67" t="s">
        <v>210</v>
      </c>
      <c r="F457" s="40"/>
      <c r="G457" s="36">
        <v>100000</v>
      </c>
      <c r="H457" s="36">
        <v>100000</v>
      </c>
    </row>
    <row r="458" spans="1:8" ht="15.75" customHeight="1">
      <c r="A458" s="65"/>
      <c r="B458" s="40"/>
      <c r="C458" s="40" t="s">
        <v>213</v>
      </c>
      <c r="D458" s="40" t="s">
        <v>214</v>
      </c>
      <c r="E458" s="40"/>
      <c r="F458" s="40"/>
      <c r="G458" s="36">
        <v>300000</v>
      </c>
      <c r="H458" s="36">
        <v>300000</v>
      </c>
    </row>
    <row r="459" spans="1:8" ht="15.75" customHeight="1">
      <c r="A459" s="65"/>
      <c r="B459" s="40"/>
      <c r="C459" s="40" t="s">
        <v>215</v>
      </c>
      <c r="D459" s="40" t="s">
        <v>216</v>
      </c>
      <c r="E459" s="40"/>
      <c r="F459" s="40"/>
      <c r="G459" s="36">
        <f>G460</f>
        <v>200000</v>
      </c>
      <c r="H459" s="36">
        <f>H460</f>
        <v>190000</v>
      </c>
    </row>
    <row r="460" spans="1:9" ht="15.75" customHeight="1">
      <c r="A460" s="65"/>
      <c r="B460" s="40"/>
      <c r="C460" s="40"/>
      <c r="D460" s="40"/>
      <c r="E460" s="67" t="s">
        <v>218</v>
      </c>
      <c r="F460" s="40"/>
      <c r="G460" s="36">
        <v>200000</v>
      </c>
      <c r="H460" s="36">
        <v>190000</v>
      </c>
      <c r="I460" s="158"/>
    </row>
    <row r="461" spans="1:8" ht="15.75" customHeight="1">
      <c r="A461" s="71"/>
      <c r="B461" s="62" t="s">
        <v>228</v>
      </c>
      <c r="C461" s="72"/>
      <c r="D461" s="62" t="s">
        <v>229</v>
      </c>
      <c r="E461" s="72"/>
      <c r="F461" s="40"/>
      <c r="G461" s="46">
        <f>G462</f>
        <v>140000</v>
      </c>
      <c r="H461" s="46">
        <f>H462</f>
        <v>140000</v>
      </c>
    </row>
    <row r="462" spans="1:8" ht="15.75" customHeight="1">
      <c r="A462" s="65"/>
      <c r="B462" s="40"/>
      <c r="C462" s="40" t="s">
        <v>230</v>
      </c>
      <c r="D462" s="40" t="s">
        <v>231</v>
      </c>
      <c r="E462" s="40"/>
      <c r="F462" s="40"/>
      <c r="G462" s="36">
        <v>140000</v>
      </c>
      <c r="H462" s="36">
        <v>140000</v>
      </c>
    </row>
    <row r="463" spans="1:8" ht="15.75" customHeight="1">
      <c r="A463" s="65"/>
      <c r="B463" s="40"/>
      <c r="C463" s="40"/>
      <c r="D463" s="40"/>
      <c r="E463" s="40"/>
      <c r="F463" s="40"/>
      <c r="G463" s="36"/>
      <c r="H463" s="36"/>
    </row>
    <row r="464" spans="1:8" ht="15.75" customHeight="1">
      <c r="A464" s="9" t="s">
        <v>306</v>
      </c>
      <c r="B464" s="16"/>
      <c r="C464" s="16"/>
      <c r="D464" s="16"/>
      <c r="E464" s="16"/>
      <c r="F464" s="16"/>
      <c r="G464" s="34">
        <f>SUM(G465)</f>
        <v>1000000</v>
      </c>
      <c r="H464" s="34">
        <f>SUM(H465)</f>
        <v>1000000</v>
      </c>
    </row>
    <row r="465" spans="1:8" ht="15.75" customHeight="1">
      <c r="A465" s="30" t="s">
        <v>31</v>
      </c>
      <c r="B465" s="62"/>
      <c r="C465" s="62" t="s">
        <v>32</v>
      </c>
      <c r="D465" s="62"/>
      <c r="E465" s="62"/>
      <c r="F465" s="40"/>
      <c r="G465" s="36">
        <f>SUM(G466)</f>
        <v>1000000</v>
      </c>
      <c r="H465" s="36">
        <f>SUM(H466)</f>
        <v>1000000</v>
      </c>
    </row>
    <row r="466" spans="1:8" ht="15.75" customHeight="1">
      <c r="A466" s="65"/>
      <c r="B466" s="40"/>
      <c r="C466" s="40" t="s">
        <v>238</v>
      </c>
      <c r="D466" s="40" t="s">
        <v>239</v>
      </c>
      <c r="E466" s="40"/>
      <c r="F466" s="40"/>
      <c r="G466" s="140">
        <v>1000000</v>
      </c>
      <c r="H466" s="140">
        <v>1000000</v>
      </c>
    </row>
    <row r="467" spans="1:8" ht="15.75" customHeight="1">
      <c r="A467" s="65"/>
      <c r="B467" s="40"/>
      <c r="C467" s="40"/>
      <c r="D467" s="40"/>
      <c r="E467" s="40"/>
      <c r="F467" s="40"/>
      <c r="G467" s="139"/>
      <c r="H467" s="139"/>
    </row>
    <row r="468" spans="1:8" ht="15.75" customHeight="1">
      <c r="A468" s="9" t="s">
        <v>120</v>
      </c>
      <c r="B468" s="16"/>
      <c r="C468" s="16"/>
      <c r="D468" s="16"/>
      <c r="E468" s="16"/>
      <c r="F468" s="82">
        <v>4</v>
      </c>
      <c r="G468" s="34">
        <f>G469+G477+G482+G514</f>
        <v>34740700</v>
      </c>
      <c r="H468" s="34">
        <f>H469+H477+H482+H514+H510</f>
        <v>117990700</v>
      </c>
    </row>
    <row r="469" spans="1:8" ht="15.75" customHeight="1">
      <c r="A469" s="30" t="s">
        <v>23</v>
      </c>
      <c r="B469" s="62"/>
      <c r="C469" s="62" t="s">
        <v>163</v>
      </c>
      <c r="D469" s="62"/>
      <c r="E469" s="62"/>
      <c r="F469" s="40"/>
      <c r="G469" s="46">
        <f>SUM(G470)</f>
        <v>7838000</v>
      </c>
      <c r="H469" s="46">
        <f>SUM(H470)</f>
        <v>7838000</v>
      </c>
    </row>
    <row r="470" spans="1:8" ht="15.75" customHeight="1">
      <c r="A470" s="65"/>
      <c r="B470" s="62" t="s">
        <v>164</v>
      </c>
      <c r="C470" s="62"/>
      <c r="D470" s="62" t="s">
        <v>165</v>
      </c>
      <c r="E470" s="62"/>
      <c r="F470" s="40"/>
      <c r="G470" s="46">
        <f>SUM(G471:G475)</f>
        <v>7838000</v>
      </c>
      <c r="H470" s="46">
        <f>SUM(H471:H476)</f>
        <v>7838000</v>
      </c>
    </row>
    <row r="471" spans="1:8" ht="15.75" customHeight="1">
      <c r="A471" s="27"/>
      <c r="B471" s="40"/>
      <c r="C471" s="40" t="s">
        <v>166</v>
      </c>
      <c r="D471" s="40" t="s">
        <v>167</v>
      </c>
      <c r="E471" s="40"/>
      <c r="F471" s="40"/>
      <c r="G471" s="36">
        <v>7489000</v>
      </c>
      <c r="H471" s="139">
        <v>6539000</v>
      </c>
    </row>
    <row r="472" spans="1:8" ht="15.75" customHeight="1">
      <c r="A472" s="27"/>
      <c r="B472" s="40"/>
      <c r="C472" s="40" t="s">
        <v>425</v>
      </c>
      <c r="D472" s="40" t="s">
        <v>426</v>
      </c>
      <c r="E472" s="40"/>
      <c r="F472" s="40"/>
      <c r="G472" s="36">
        <v>0</v>
      </c>
      <c r="H472" s="139">
        <v>0</v>
      </c>
    </row>
    <row r="473" spans="1:8" ht="15.75" customHeight="1">
      <c r="A473" s="27"/>
      <c r="B473" s="40"/>
      <c r="C473" s="40" t="s">
        <v>288</v>
      </c>
      <c r="D473" s="40" t="s">
        <v>289</v>
      </c>
      <c r="E473" s="40"/>
      <c r="F473" s="40"/>
      <c r="G473" s="36">
        <v>0</v>
      </c>
      <c r="H473" s="139">
        <v>550000</v>
      </c>
    </row>
    <row r="474" spans="1:8" ht="15.75" customHeight="1">
      <c r="A474" s="65"/>
      <c r="B474" s="40"/>
      <c r="C474" s="40" t="s">
        <v>168</v>
      </c>
      <c r="D474" s="40" t="s">
        <v>169</v>
      </c>
      <c r="E474" s="40"/>
      <c r="F474" s="40"/>
      <c r="G474" s="36">
        <v>149000</v>
      </c>
      <c r="H474" s="139">
        <v>149000</v>
      </c>
    </row>
    <row r="475" spans="1:8" ht="15.75" customHeight="1">
      <c r="A475" s="65"/>
      <c r="B475" s="40"/>
      <c r="C475" s="65" t="s">
        <v>270</v>
      </c>
      <c r="D475" s="40" t="s">
        <v>165</v>
      </c>
      <c r="E475" s="40"/>
      <c r="F475" s="40"/>
      <c r="G475" s="36">
        <v>200000</v>
      </c>
      <c r="H475" s="139">
        <v>200000</v>
      </c>
    </row>
    <row r="476" spans="1:8" ht="15.75" customHeight="1">
      <c r="A476" s="65"/>
      <c r="B476" s="40"/>
      <c r="C476" s="40" t="s">
        <v>290</v>
      </c>
      <c r="D476" s="40" t="s">
        <v>291</v>
      </c>
      <c r="E476" s="40"/>
      <c r="F476" s="40"/>
      <c r="G476" s="36"/>
      <c r="H476" s="139">
        <v>400000</v>
      </c>
    </row>
    <row r="477" spans="1:8" ht="15.75" customHeight="1">
      <c r="A477" s="30" t="s">
        <v>25</v>
      </c>
      <c r="B477" s="62"/>
      <c r="C477" s="62" t="s">
        <v>179</v>
      </c>
      <c r="D477" s="69"/>
      <c r="E477" s="69"/>
      <c r="F477" s="40"/>
      <c r="G477" s="46">
        <f>SUM(G478:G481)</f>
        <v>1782700</v>
      </c>
      <c r="H477" s="138">
        <f>SUM(H478:H481)</f>
        <v>1782700</v>
      </c>
    </row>
    <row r="478" spans="1:8" ht="15.75" customHeight="1">
      <c r="A478" s="65"/>
      <c r="B478" s="40"/>
      <c r="C478" s="40"/>
      <c r="D478" s="67" t="s">
        <v>180</v>
      </c>
      <c r="E478" s="40"/>
      <c r="F478" s="40"/>
      <c r="G478" s="36">
        <v>1691600</v>
      </c>
      <c r="H478" s="139">
        <v>1683100</v>
      </c>
    </row>
    <row r="479" spans="1:8" ht="15.75" customHeight="1">
      <c r="A479" s="65"/>
      <c r="B479" s="40"/>
      <c r="C479" s="40"/>
      <c r="D479" s="67" t="s">
        <v>307</v>
      </c>
      <c r="E479" s="40"/>
      <c r="F479" s="40"/>
      <c r="G479" s="36">
        <v>40000</v>
      </c>
      <c r="H479" s="139">
        <v>48500</v>
      </c>
    </row>
    <row r="480" spans="1:8" ht="15.75" customHeight="1">
      <c r="A480" s="65"/>
      <c r="B480" s="40"/>
      <c r="C480" s="40"/>
      <c r="D480" s="67" t="s">
        <v>181</v>
      </c>
      <c r="E480" s="40"/>
      <c r="F480" s="40"/>
      <c r="G480" s="36">
        <v>24700</v>
      </c>
      <c r="H480" s="139">
        <v>24700</v>
      </c>
    </row>
    <row r="481" spans="1:8" ht="15.75" customHeight="1">
      <c r="A481" s="65"/>
      <c r="B481" s="40"/>
      <c r="C481" s="40"/>
      <c r="D481" s="67" t="s">
        <v>182</v>
      </c>
      <c r="E481" s="40"/>
      <c r="F481" s="40"/>
      <c r="G481" s="36">
        <v>26400</v>
      </c>
      <c r="H481" s="139">
        <v>26400</v>
      </c>
    </row>
    <row r="482" spans="1:8" ht="15.75" customHeight="1">
      <c r="A482" s="30" t="s">
        <v>27</v>
      </c>
      <c r="B482" s="62"/>
      <c r="C482" s="62" t="s">
        <v>28</v>
      </c>
      <c r="D482" s="62"/>
      <c r="E482" s="62"/>
      <c r="F482" s="40"/>
      <c r="G482" s="46">
        <f>G483+G492+G498+G507</f>
        <v>15120000</v>
      </c>
      <c r="H482" s="46">
        <f>H483+H492+H498+H507</f>
        <v>17250000</v>
      </c>
    </row>
    <row r="483" spans="1:8" ht="15.75" customHeight="1">
      <c r="A483" s="71"/>
      <c r="B483" s="62" t="s">
        <v>183</v>
      </c>
      <c r="C483" s="67"/>
      <c r="D483" s="62" t="s">
        <v>184</v>
      </c>
      <c r="E483" s="71"/>
      <c r="F483" s="40"/>
      <c r="G483" s="46">
        <f>G484+G487</f>
        <v>2860000</v>
      </c>
      <c r="H483" s="46">
        <f>H484+H487</f>
        <v>2960000</v>
      </c>
    </row>
    <row r="484" spans="1:8" ht="15.75" customHeight="1">
      <c r="A484" s="65"/>
      <c r="B484" s="40"/>
      <c r="C484" s="40" t="s">
        <v>185</v>
      </c>
      <c r="D484" s="40" t="s">
        <v>186</v>
      </c>
      <c r="E484" s="71"/>
      <c r="F484" s="40"/>
      <c r="G484" s="36">
        <f>SUM(G485:G486)</f>
        <v>470000</v>
      </c>
      <c r="H484" s="36">
        <f>SUM(H485:H486)</f>
        <v>370000</v>
      </c>
    </row>
    <row r="485" spans="1:8" ht="15.75" customHeight="1">
      <c r="A485" s="65"/>
      <c r="B485" s="40"/>
      <c r="C485" s="40"/>
      <c r="D485" s="40"/>
      <c r="E485" s="71" t="s">
        <v>292</v>
      </c>
      <c r="F485" s="40"/>
      <c r="G485" s="36">
        <v>70000</v>
      </c>
      <c r="H485" s="36">
        <v>70000</v>
      </c>
    </row>
    <row r="486" spans="1:9" ht="15.75" customHeight="1">
      <c r="A486" s="65"/>
      <c r="B486" s="40"/>
      <c r="C486" s="40"/>
      <c r="D486" s="40"/>
      <c r="E486" s="71" t="s">
        <v>445</v>
      </c>
      <c r="F486" s="40"/>
      <c r="G486" s="36">
        <v>400000</v>
      </c>
      <c r="H486" s="36">
        <v>300000</v>
      </c>
      <c r="I486" s="158"/>
    </row>
    <row r="487" spans="1:8" ht="15.75" customHeight="1">
      <c r="A487" s="65"/>
      <c r="B487" s="40"/>
      <c r="C487" s="40" t="s">
        <v>190</v>
      </c>
      <c r="D487" s="40" t="s">
        <v>191</v>
      </c>
      <c r="E487" s="40"/>
      <c r="F487" s="40"/>
      <c r="G487" s="36">
        <f>SUM(G488:G491)</f>
        <v>2390000</v>
      </c>
      <c r="H487" s="36">
        <f>SUM(H488:H491)</f>
        <v>2590000</v>
      </c>
    </row>
    <row r="488" spans="1:8" ht="15.75" customHeight="1">
      <c r="A488" s="30"/>
      <c r="B488" s="62"/>
      <c r="C488" s="62"/>
      <c r="D488" s="62"/>
      <c r="E488" s="67" t="s">
        <v>192</v>
      </c>
      <c r="F488" s="40"/>
      <c r="G488" s="36">
        <v>60000</v>
      </c>
      <c r="H488" s="36">
        <v>60000</v>
      </c>
    </row>
    <row r="489" spans="1:9" ht="15.75" customHeight="1">
      <c r="A489" s="30"/>
      <c r="B489" s="62"/>
      <c r="C489" s="62"/>
      <c r="D489" s="62"/>
      <c r="E489" s="67" t="s">
        <v>308</v>
      </c>
      <c r="F489" s="40"/>
      <c r="G489" s="36">
        <v>300000</v>
      </c>
      <c r="H489" s="36">
        <v>300000</v>
      </c>
      <c r="I489" s="158"/>
    </row>
    <row r="490" spans="1:9" ht="15.75" customHeight="1">
      <c r="A490" s="30"/>
      <c r="B490" s="62"/>
      <c r="C490" s="62"/>
      <c r="D490" s="62"/>
      <c r="E490" s="67" t="s">
        <v>293</v>
      </c>
      <c r="F490" s="40"/>
      <c r="G490" s="36">
        <v>30000</v>
      </c>
      <c r="H490" s="36">
        <v>30000</v>
      </c>
      <c r="I490" s="158"/>
    </row>
    <row r="491" spans="1:8" ht="15.75" customHeight="1">
      <c r="A491" s="30"/>
      <c r="B491" s="62"/>
      <c r="C491" s="62"/>
      <c r="D491" s="62"/>
      <c r="E491" s="67" t="s">
        <v>193</v>
      </c>
      <c r="F491" s="40"/>
      <c r="G491" s="36">
        <v>2000000</v>
      </c>
      <c r="H491" s="139">
        <v>2200000</v>
      </c>
    </row>
    <row r="492" spans="1:8" ht="15.75" customHeight="1">
      <c r="A492" s="71"/>
      <c r="B492" s="62" t="s">
        <v>194</v>
      </c>
      <c r="C492" s="67"/>
      <c r="D492" s="62" t="s">
        <v>195</v>
      </c>
      <c r="E492" s="67"/>
      <c r="F492" s="40"/>
      <c r="G492" s="46">
        <f>G493+G496</f>
        <v>260000</v>
      </c>
      <c r="H492" s="46">
        <f>H493+H496</f>
        <v>260000</v>
      </c>
    </row>
    <row r="493" spans="1:8" ht="15.75" customHeight="1">
      <c r="A493" s="65"/>
      <c r="B493" s="40"/>
      <c r="C493" s="40" t="s">
        <v>196</v>
      </c>
      <c r="D493" s="40" t="s">
        <v>197</v>
      </c>
      <c r="E493" s="40"/>
      <c r="F493" s="40"/>
      <c r="G493" s="36">
        <f>SUM(G494:G495)</f>
        <v>180000</v>
      </c>
      <c r="H493" s="36">
        <f>SUM(H494:H495)</f>
        <v>180000</v>
      </c>
    </row>
    <row r="494" spans="1:8" ht="15.75" customHeight="1">
      <c r="A494" s="65"/>
      <c r="B494" s="40"/>
      <c r="C494" s="40"/>
      <c r="D494" s="40"/>
      <c r="E494" s="67" t="s">
        <v>198</v>
      </c>
      <c r="F494" s="40"/>
      <c r="G494" s="36">
        <v>160000</v>
      </c>
      <c r="H494" s="36">
        <v>160000</v>
      </c>
    </row>
    <row r="495" spans="1:8" ht="15.75" customHeight="1">
      <c r="A495" s="65"/>
      <c r="B495" s="40"/>
      <c r="C495" s="40"/>
      <c r="D495" s="40"/>
      <c r="E495" s="67" t="s">
        <v>199</v>
      </c>
      <c r="F495" s="40"/>
      <c r="G495" s="36">
        <v>20000</v>
      </c>
      <c r="H495" s="36">
        <v>20000</v>
      </c>
    </row>
    <row r="496" spans="1:8" ht="15.75" customHeight="1">
      <c r="A496" s="65"/>
      <c r="B496" s="40"/>
      <c r="C496" s="40" t="s">
        <v>201</v>
      </c>
      <c r="D496" s="40" t="s">
        <v>202</v>
      </c>
      <c r="E496" s="40"/>
      <c r="F496" s="40"/>
      <c r="G496" s="36">
        <f>SUM(G497)</f>
        <v>80000</v>
      </c>
      <c r="H496" s="36">
        <f>SUM(H497)</f>
        <v>80000</v>
      </c>
    </row>
    <row r="497" spans="1:8" ht="15.75" customHeight="1">
      <c r="A497" s="65"/>
      <c r="B497" s="40"/>
      <c r="C497" s="40"/>
      <c r="D497" s="40"/>
      <c r="E497" s="67" t="s">
        <v>203</v>
      </c>
      <c r="F497" s="40"/>
      <c r="G497" s="36">
        <v>80000</v>
      </c>
      <c r="H497" s="36">
        <v>80000</v>
      </c>
    </row>
    <row r="498" spans="1:8" ht="15.75" customHeight="1">
      <c r="A498" s="71"/>
      <c r="B498" s="62" t="s">
        <v>204</v>
      </c>
      <c r="C498" s="67"/>
      <c r="D498" s="62" t="s">
        <v>205</v>
      </c>
      <c r="E498" s="67"/>
      <c r="F498" s="40"/>
      <c r="G498" s="46">
        <f>G499+G502+G503</f>
        <v>8000000</v>
      </c>
      <c r="H498" s="46">
        <f>H499+H502+H503</f>
        <v>10030000</v>
      </c>
    </row>
    <row r="499" spans="1:8" ht="15.75" customHeight="1">
      <c r="A499" s="65"/>
      <c r="B499" s="40"/>
      <c r="C499" s="40" t="s">
        <v>206</v>
      </c>
      <c r="D499" s="40" t="s">
        <v>207</v>
      </c>
      <c r="E499" s="40"/>
      <c r="F499" s="40"/>
      <c r="G499" s="36">
        <f>SUM(G500:G501)</f>
        <v>2500000</v>
      </c>
      <c r="H499" s="36">
        <f>SUM(H500:H501)</f>
        <v>2500000</v>
      </c>
    </row>
    <row r="500" spans="1:8" ht="15.75" customHeight="1">
      <c r="A500" s="65"/>
      <c r="B500" s="40"/>
      <c r="C500" s="40"/>
      <c r="D500" s="40"/>
      <c r="E500" s="67" t="s">
        <v>208</v>
      </c>
      <c r="F500" s="40"/>
      <c r="G500" s="36">
        <v>400000</v>
      </c>
      <c r="H500" s="36">
        <v>400000</v>
      </c>
    </row>
    <row r="501" spans="1:8" ht="15.75" customHeight="1">
      <c r="A501" s="65"/>
      <c r="B501" s="40"/>
      <c r="C501" s="40"/>
      <c r="D501" s="40"/>
      <c r="E501" s="67" t="s">
        <v>210</v>
      </c>
      <c r="F501" s="40"/>
      <c r="G501" s="36">
        <v>2100000</v>
      </c>
      <c r="H501" s="36">
        <v>2100000</v>
      </c>
    </row>
    <row r="502" spans="1:9" ht="15.75" customHeight="1">
      <c r="A502" s="65"/>
      <c r="B502" s="40"/>
      <c r="C502" s="40" t="s">
        <v>213</v>
      </c>
      <c r="D502" s="40" t="s">
        <v>214</v>
      </c>
      <c r="E502" s="40"/>
      <c r="F502" s="40"/>
      <c r="G502" s="36">
        <v>500000</v>
      </c>
      <c r="H502" s="36">
        <v>1820000</v>
      </c>
      <c r="I502" s="158"/>
    </row>
    <row r="503" spans="1:8" ht="15.75" customHeight="1">
      <c r="A503" s="65"/>
      <c r="B503" s="40"/>
      <c r="C503" s="40" t="s">
        <v>215</v>
      </c>
      <c r="D503" s="40" t="s">
        <v>216</v>
      </c>
      <c r="E503" s="40"/>
      <c r="F503" s="40"/>
      <c r="G503" s="36">
        <f>G504+G506</f>
        <v>5000000</v>
      </c>
      <c r="H503" s="36">
        <f>H504+H506+H505</f>
        <v>5710000</v>
      </c>
    </row>
    <row r="504" spans="1:9" ht="15.75" customHeight="1">
      <c r="A504" s="65"/>
      <c r="B504" s="40"/>
      <c r="C504" s="40"/>
      <c r="D504" s="40"/>
      <c r="E504" s="67" t="s">
        <v>257</v>
      </c>
      <c r="F504" s="40"/>
      <c r="G504" s="36">
        <v>1000000</v>
      </c>
      <c r="H504" s="36">
        <v>880000</v>
      </c>
      <c r="I504" s="158"/>
    </row>
    <row r="505" spans="1:8" ht="15.75" customHeight="1">
      <c r="A505" s="65"/>
      <c r="B505" s="40"/>
      <c r="C505" s="40"/>
      <c r="D505" s="40"/>
      <c r="E505" s="67" t="s">
        <v>519</v>
      </c>
      <c r="F505" s="40"/>
      <c r="G505" s="36"/>
      <c r="H505" s="36">
        <v>30000</v>
      </c>
    </row>
    <row r="506" spans="1:9" ht="15.75" customHeight="1">
      <c r="A506" s="65"/>
      <c r="B506" s="40"/>
      <c r="C506" s="40"/>
      <c r="D506" s="40"/>
      <c r="E506" s="67" t="s">
        <v>218</v>
      </c>
      <c r="F506" s="40"/>
      <c r="G506" s="36">
        <v>4000000</v>
      </c>
      <c r="H506" s="139">
        <v>4800000</v>
      </c>
      <c r="I506" s="158"/>
    </row>
    <row r="507" spans="1:8" ht="15.75" customHeight="1">
      <c r="A507" s="71"/>
      <c r="B507" s="62" t="s">
        <v>228</v>
      </c>
      <c r="C507" s="72"/>
      <c r="D507" s="62" t="s">
        <v>229</v>
      </c>
      <c r="E507" s="72"/>
      <c r="F507" s="40"/>
      <c r="G507" s="46">
        <f>SUM(G508:G509)</f>
        <v>4000000</v>
      </c>
      <c r="H507" s="46">
        <f>SUM(H508:H509)</f>
        <v>4000000</v>
      </c>
    </row>
    <row r="508" spans="1:8" ht="15.75" customHeight="1">
      <c r="A508" s="65"/>
      <c r="B508" s="40"/>
      <c r="C508" s="40" t="s">
        <v>230</v>
      </c>
      <c r="D508" s="40" t="s">
        <v>231</v>
      </c>
      <c r="E508" s="40"/>
      <c r="F508" s="40"/>
      <c r="G508" s="36">
        <v>3000000</v>
      </c>
      <c r="H508" s="36">
        <v>3000000</v>
      </c>
    </row>
    <row r="509" spans="1:8" ht="15.75" customHeight="1">
      <c r="A509" s="65"/>
      <c r="B509" s="40"/>
      <c r="C509" s="40" t="s">
        <v>261</v>
      </c>
      <c r="D509" s="40" t="s">
        <v>262</v>
      </c>
      <c r="E509" s="40"/>
      <c r="F509" s="40"/>
      <c r="G509" s="36">
        <v>1000000</v>
      </c>
      <c r="H509" s="36">
        <v>1000000</v>
      </c>
    </row>
    <row r="510" spans="1:8" ht="15.75" customHeight="1">
      <c r="A510" s="30" t="s">
        <v>34</v>
      </c>
      <c r="B510" s="62"/>
      <c r="C510" s="62" t="s">
        <v>35</v>
      </c>
      <c r="D510" s="62"/>
      <c r="E510" s="40"/>
      <c r="F510" s="40"/>
      <c r="G510" s="36"/>
      <c r="H510" s="46">
        <f>H511+H512</f>
        <v>50800000</v>
      </c>
    </row>
    <row r="511" spans="1:8" ht="15.75" customHeight="1">
      <c r="A511" s="65"/>
      <c r="B511" s="40" t="s">
        <v>299</v>
      </c>
      <c r="C511" s="40"/>
      <c r="D511" s="40" t="s">
        <v>444</v>
      </c>
      <c r="E511" s="40"/>
      <c r="F511" s="40"/>
      <c r="G511" s="36"/>
      <c r="H511" s="139">
        <v>40000000</v>
      </c>
    </row>
    <row r="512" spans="1:8" ht="15.75" customHeight="1">
      <c r="A512" s="65"/>
      <c r="B512" s="40" t="s">
        <v>265</v>
      </c>
      <c r="C512" s="40"/>
      <c r="D512" s="40" t="s">
        <v>436</v>
      </c>
      <c r="E512" s="40"/>
      <c r="F512" s="40"/>
      <c r="G512" s="36"/>
      <c r="H512" s="139">
        <v>10800000</v>
      </c>
    </row>
    <row r="513" spans="1:8" ht="15.75" customHeight="1">
      <c r="A513" s="65"/>
      <c r="B513" s="40"/>
      <c r="C513" s="40"/>
      <c r="D513" s="40"/>
      <c r="E513" s="40"/>
      <c r="F513" s="40"/>
      <c r="G513" s="36"/>
      <c r="H513" s="139"/>
    </row>
    <row r="514" spans="1:8" ht="15.75" customHeight="1">
      <c r="A514" s="26" t="s">
        <v>36</v>
      </c>
      <c r="B514" s="27"/>
      <c r="C514" s="26" t="s">
        <v>37</v>
      </c>
      <c r="D514" s="27"/>
      <c r="E514" s="27"/>
      <c r="F514" s="40"/>
      <c r="G514" s="46">
        <f>SUM(G515:G516)</f>
        <v>10000000</v>
      </c>
      <c r="H514" s="138">
        <f>SUM(H515:H516)</f>
        <v>40320000</v>
      </c>
    </row>
    <row r="515" spans="1:8" ht="15.75" customHeight="1">
      <c r="A515" s="27"/>
      <c r="B515" s="27" t="s">
        <v>273</v>
      </c>
      <c r="C515" s="27"/>
      <c r="D515" s="27" t="s">
        <v>274</v>
      </c>
      <c r="E515" s="27"/>
      <c r="F515" s="40"/>
      <c r="G515" s="36">
        <v>7874000</v>
      </c>
      <c r="H515" s="139">
        <v>31748000</v>
      </c>
    </row>
    <row r="516" spans="1:8" ht="15.75" customHeight="1">
      <c r="A516" s="27"/>
      <c r="B516" s="27" t="s">
        <v>275</v>
      </c>
      <c r="C516" s="27"/>
      <c r="D516" s="27" t="s">
        <v>276</v>
      </c>
      <c r="E516" s="27"/>
      <c r="F516" s="40"/>
      <c r="G516" s="36">
        <v>2126000</v>
      </c>
      <c r="H516" s="139">
        <v>8572000</v>
      </c>
    </row>
    <row r="517" spans="1:8" ht="15.75" customHeight="1">
      <c r="A517" s="65"/>
      <c r="B517" s="40"/>
      <c r="C517" s="40"/>
      <c r="D517" s="40"/>
      <c r="E517" s="40"/>
      <c r="F517" s="40"/>
      <c r="G517" s="36"/>
      <c r="H517" s="36"/>
    </row>
    <row r="518" spans="1:8" ht="15.75" customHeight="1">
      <c r="A518" s="9" t="s">
        <v>309</v>
      </c>
      <c r="B518" s="16"/>
      <c r="C518" s="16"/>
      <c r="D518" s="16"/>
      <c r="E518" s="16"/>
      <c r="F518" s="82"/>
      <c r="G518" s="34">
        <f>SUM(G519)</f>
        <v>420000</v>
      </c>
      <c r="H518" s="34">
        <f>SUM(H519)</f>
        <v>580073</v>
      </c>
    </row>
    <row r="519" spans="1:8" ht="15.75" customHeight="1">
      <c r="A519" s="30" t="s">
        <v>27</v>
      </c>
      <c r="B519" s="62"/>
      <c r="C519" s="62" t="s">
        <v>28</v>
      </c>
      <c r="D519" s="62"/>
      <c r="E519" s="62"/>
      <c r="F519" s="40"/>
      <c r="G519" s="46">
        <f>G520+G523</f>
        <v>420000</v>
      </c>
      <c r="H519" s="46">
        <f>H520+H523</f>
        <v>580073</v>
      </c>
    </row>
    <row r="520" spans="1:8" ht="15.75" customHeight="1">
      <c r="A520" s="71"/>
      <c r="B520" s="62" t="s">
        <v>183</v>
      </c>
      <c r="C520" s="72"/>
      <c r="D520" s="62" t="s">
        <v>184</v>
      </c>
      <c r="E520" s="73"/>
      <c r="F520" s="40"/>
      <c r="G520" s="46">
        <f>G521</f>
        <v>400000</v>
      </c>
      <c r="H520" s="46">
        <f>H521</f>
        <v>551975</v>
      </c>
    </row>
    <row r="521" spans="1:8" ht="15.75" customHeight="1">
      <c r="A521" s="65"/>
      <c r="B521" s="40"/>
      <c r="C521" s="40" t="s">
        <v>185</v>
      </c>
      <c r="D521" s="40" t="s">
        <v>186</v>
      </c>
      <c r="E521" s="71"/>
      <c r="F521" s="40"/>
      <c r="G521" s="36">
        <f>G522</f>
        <v>400000</v>
      </c>
      <c r="H521" s="36">
        <f>H522</f>
        <v>551975</v>
      </c>
    </row>
    <row r="522" spans="1:9" ht="15.75" customHeight="1">
      <c r="A522" s="65"/>
      <c r="B522" s="40"/>
      <c r="C522" s="40"/>
      <c r="D522" s="40"/>
      <c r="E522" s="71" t="s">
        <v>187</v>
      </c>
      <c r="F522" s="40"/>
      <c r="G522" s="36">
        <v>400000</v>
      </c>
      <c r="H522" s="36">
        <v>551975</v>
      </c>
      <c r="I522" s="158"/>
    </row>
    <row r="523" spans="1:8" ht="15.75" customHeight="1">
      <c r="A523" s="71"/>
      <c r="B523" s="62" t="s">
        <v>228</v>
      </c>
      <c r="C523" s="72"/>
      <c r="D523" s="62" t="s">
        <v>229</v>
      </c>
      <c r="E523" s="72"/>
      <c r="F523" s="40"/>
      <c r="G523" s="46">
        <f>G524</f>
        <v>20000</v>
      </c>
      <c r="H523" s="46">
        <f>H524</f>
        <v>28098</v>
      </c>
    </row>
    <row r="524" spans="1:9" ht="15.75" customHeight="1">
      <c r="A524" s="65"/>
      <c r="B524" s="40"/>
      <c r="C524" s="40" t="s">
        <v>230</v>
      </c>
      <c r="D524" s="40" t="s">
        <v>231</v>
      </c>
      <c r="E524" s="40"/>
      <c r="F524" s="40"/>
      <c r="G524" s="36">
        <v>20000</v>
      </c>
      <c r="H524" s="36">
        <v>28098</v>
      </c>
      <c r="I524" s="158"/>
    </row>
    <row r="525" spans="1:8" ht="15.75" customHeight="1">
      <c r="A525" s="65"/>
      <c r="B525" s="40"/>
      <c r="C525" s="40"/>
      <c r="D525" s="40"/>
      <c r="E525" s="40"/>
      <c r="F525" s="40"/>
      <c r="G525" s="36"/>
      <c r="H525" s="36"/>
    </row>
    <row r="526" spans="1:8" ht="15.75" customHeight="1">
      <c r="A526" s="9" t="s">
        <v>121</v>
      </c>
      <c r="B526" s="16"/>
      <c r="C526" s="16"/>
      <c r="D526" s="16"/>
      <c r="E526" s="16"/>
      <c r="F526" s="82">
        <v>1</v>
      </c>
      <c r="G526" s="34">
        <f>G527+G534+G538+G564</f>
        <v>6556800</v>
      </c>
      <c r="H526" s="34">
        <f>H527+H534+H538+H564</f>
        <v>6556800</v>
      </c>
    </row>
    <row r="527" spans="1:8" ht="15.75" customHeight="1">
      <c r="A527" s="30" t="s">
        <v>23</v>
      </c>
      <c r="B527" s="62"/>
      <c r="C527" s="62" t="s">
        <v>163</v>
      </c>
      <c r="D527" s="62"/>
      <c r="E527" s="62"/>
      <c r="F527" s="40"/>
      <c r="G527" s="46">
        <f>SUM(G528)</f>
        <v>2261000</v>
      </c>
      <c r="H527" s="46">
        <f>SUM(H528)</f>
        <v>2301000</v>
      </c>
    </row>
    <row r="528" spans="1:8" ht="15.75" customHeight="1">
      <c r="A528" s="65"/>
      <c r="B528" s="62" t="s">
        <v>164</v>
      </c>
      <c r="C528" s="62"/>
      <c r="D528" s="62" t="s">
        <v>165</v>
      </c>
      <c r="E528" s="62"/>
      <c r="F528" s="40"/>
      <c r="G528" s="46">
        <f>SUM(G529:G533)</f>
        <v>2261000</v>
      </c>
      <c r="H528" s="46">
        <f>SUM(H529:H533)</f>
        <v>2301000</v>
      </c>
    </row>
    <row r="529" spans="1:8" ht="15.75" customHeight="1">
      <c r="A529" s="27"/>
      <c r="B529" s="40"/>
      <c r="C529" s="40" t="s">
        <v>166</v>
      </c>
      <c r="D529" s="40" t="s">
        <v>167</v>
      </c>
      <c r="E529" s="40"/>
      <c r="F529" s="40"/>
      <c r="G529" s="36">
        <v>1932000</v>
      </c>
      <c r="H529" s="36">
        <v>1932000</v>
      </c>
    </row>
    <row r="530" spans="1:8" ht="15.75" customHeight="1">
      <c r="A530" s="27"/>
      <c r="B530" s="40"/>
      <c r="C530" s="40" t="s">
        <v>425</v>
      </c>
      <c r="D530" s="40" t="s">
        <v>426</v>
      </c>
      <c r="E530" s="40"/>
      <c r="F530" s="40"/>
      <c r="G530" s="36">
        <v>0</v>
      </c>
      <c r="H530" s="36">
        <v>0</v>
      </c>
    </row>
    <row r="531" spans="1:8" ht="15.75" customHeight="1">
      <c r="A531" s="65"/>
      <c r="B531" s="40"/>
      <c r="C531" s="40" t="s">
        <v>168</v>
      </c>
      <c r="D531" s="40" t="s">
        <v>169</v>
      </c>
      <c r="E531" s="40"/>
      <c r="F531" s="40"/>
      <c r="G531" s="36">
        <v>149000</v>
      </c>
      <c r="H531" s="36">
        <v>149000</v>
      </c>
    </row>
    <row r="532" spans="1:8" ht="15.75" customHeight="1">
      <c r="A532" s="65"/>
      <c r="B532" s="40"/>
      <c r="C532" s="40" t="s">
        <v>277</v>
      </c>
      <c r="D532" s="40" t="s">
        <v>278</v>
      </c>
      <c r="E532" s="40"/>
      <c r="F532" s="40"/>
      <c r="G532" s="36"/>
      <c r="H532" s="36">
        <v>40000</v>
      </c>
    </row>
    <row r="533" spans="1:8" ht="15.75" customHeight="1">
      <c r="A533" s="65"/>
      <c r="B533" s="40"/>
      <c r="C533" s="65" t="s">
        <v>270</v>
      </c>
      <c r="D533" s="40" t="s">
        <v>165</v>
      </c>
      <c r="E533" s="40"/>
      <c r="F533" s="40"/>
      <c r="G533" s="36">
        <v>180000</v>
      </c>
      <c r="H533" s="36">
        <v>180000</v>
      </c>
    </row>
    <row r="534" spans="1:8" ht="15.75" customHeight="1">
      <c r="A534" s="30" t="s">
        <v>25</v>
      </c>
      <c r="B534" s="62"/>
      <c r="C534" s="62" t="s">
        <v>179</v>
      </c>
      <c r="D534" s="69"/>
      <c r="E534" s="69"/>
      <c r="F534" s="40"/>
      <c r="G534" s="46">
        <f>SUM(G535:G537)</f>
        <v>515800</v>
      </c>
      <c r="H534" s="46">
        <f>SUM(H535:H537)</f>
        <v>515800</v>
      </c>
    </row>
    <row r="535" spans="1:8" ht="15.75" customHeight="1">
      <c r="A535" s="65"/>
      <c r="B535" s="40"/>
      <c r="C535" s="40"/>
      <c r="D535" s="67" t="s">
        <v>180</v>
      </c>
      <c r="E535" s="40"/>
      <c r="F535" s="40"/>
      <c r="G535" s="36">
        <v>464700</v>
      </c>
      <c r="H535" s="36">
        <v>464700</v>
      </c>
    </row>
    <row r="536" spans="1:8" ht="15.75" customHeight="1">
      <c r="A536" s="65"/>
      <c r="B536" s="40"/>
      <c r="C536" s="40"/>
      <c r="D536" s="67" t="s">
        <v>181</v>
      </c>
      <c r="E536" s="40"/>
      <c r="F536" s="40"/>
      <c r="G536" s="36">
        <v>24700</v>
      </c>
      <c r="H536" s="36">
        <v>24700</v>
      </c>
    </row>
    <row r="537" spans="1:8" ht="15.75" customHeight="1">
      <c r="A537" s="65"/>
      <c r="B537" s="40"/>
      <c r="C537" s="40"/>
      <c r="D537" s="67" t="s">
        <v>182</v>
      </c>
      <c r="E537" s="40"/>
      <c r="F537" s="40"/>
      <c r="G537" s="36">
        <v>26400</v>
      </c>
      <c r="H537" s="36">
        <v>26400</v>
      </c>
    </row>
    <row r="538" spans="1:8" ht="15.75" customHeight="1">
      <c r="A538" s="30" t="s">
        <v>27</v>
      </c>
      <c r="B538" s="62"/>
      <c r="C538" s="62" t="s">
        <v>28</v>
      </c>
      <c r="D538" s="62"/>
      <c r="E538" s="62"/>
      <c r="F538" s="40"/>
      <c r="G538" s="46">
        <f>G539+G546+G552+G562+G560</f>
        <v>3780000</v>
      </c>
      <c r="H538" s="46">
        <f>H539+H546+H552+H562+H560</f>
        <v>3740000</v>
      </c>
    </row>
    <row r="539" spans="1:8" ht="15.75" customHeight="1">
      <c r="A539" s="71"/>
      <c r="B539" s="62" t="s">
        <v>183</v>
      </c>
      <c r="C539" s="72"/>
      <c r="D539" s="62" t="s">
        <v>184</v>
      </c>
      <c r="E539" s="73"/>
      <c r="F539" s="40"/>
      <c r="G539" s="46">
        <f>G540+G543</f>
        <v>360000</v>
      </c>
      <c r="H539" s="46">
        <f>H540+H543</f>
        <v>360000</v>
      </c>
    </row>
    <row r="540" spans="1:8" ht="15.75" customHeight="1">
      <c r="A540" s="65"/>
      <c r="B540" s="40"/>
      <c r="C540" s="40" t="s">
        <v>185</v>
      </c>
      <c r="D540" s="40" t="s">
        <v>186</v>
      </c>
      <c r="E540" s="71"/>
      <c r="F540" s="40"/>
      <c r="G540" s="36">
        <f>SUM(G541:G542)</f>
        <v>250000</v>
      </c>
      <c r="H540" s="36">
        <f>SUM(H541:H542)</f>
        <v>250000</v>
      </c>
    </row>
    <row r="541" spans="1:8" ht="15.75" customHeight="1">
      <c r="A541" s="65"/>
      <c r="B541" s="40"/>
      <c r="C541" s="40"/>
      <c r="D541" s="40"/>
      <c r="E541" s="71" t="s">
        <v>188</v>
      </c>
      <c r="F541" s="40"/>
      <c r="G541" s="36">
        <v>200000</v>
      </c>
      <c r="H541" s="36">
        <v>200000</v>
      </c>
    </row>
    <row r="542" spans="1:8" ht="15.75" customHeight="1">
      <c r="A542" s="65"/>
      <c r="B542" s="40"/>
      <c r="C542" s="40"/>
      <c r="D542" s="40"/>
      <c r="E542" s="71" t="s">
        <v>279</v>
      </c>
      <c r="F542" s="40"/>
      <c r="G542" s="36">
        <v>50000</v>
      </c>
      <c r="H542" s="36">
        <v>50000</v>
      </c>
    </row>
    <row r="543" spans="1:8" ht="15.75" customHeight="1">
      <c r="A543" s="65"/>
      <c r="B543" s="40"/>
      <c r="C543" s="40" t="s">
        <v>190</v>
      </c>
      <c r="D543" s="40" t="s">
        <v>191</v>
      </c>
      <c r="E543" s="40"/>
      <c r="F543" s="40"/>
      <c r="G543" s="36">
        <f>SUM(G544:G545)</f>
        <v>110000</v>
      </c>
      <c r="H543" s="36">
        <f>SUM(H544:H545)</f>
        <v>110000</v>
      </c>
    </row>
    <row r="544" spans="1:8" ht="15.75" customHeight="1">
      <c r="A544" s="30"/>
      <c r="B544" s="62"/>
      <c r="C544" s="62"/>
      <c r="D544" s="62"/>
      <c r="E544" s="67" t="s">
        <v>192</v>
      </c>
      <c r="F544" s="40"/>
      <c r="G544" s="36">
        <v>30000</v>
      </c>
      <c r="H544" s="36">
        <v>30000</v>
      </c>
    </row>
    <row r="545" spans="1:8" ht="15.75" customHeight="1">
      <c r="A545" s="30"/>
      <c r="B545" s="62"/>
      <c r="C545" s="62"/>
      <c r="D545" s="62"/>
      <c r="E545" s="67" t="s">
        <v>193</v>
      </c>
      <c r="F545" s="40"/>
      <c r="G545" s="36">
        <v>80000</v>
      </c>
      <c r="H545" s="36">
        <v>80000</v>
      </c>
    </row>
    <row r="546" spans="1:8" ht="15.75" customHeight="1">
      <c r="A546" s="71"/>
      <c r="B546" s="62" t="s">
        <v>194</v>
      </c>
      <c r="C546" s="72"/>
      <c r="D546" s="62" t="s">
        <v>195</v>
      </c>
      <c r="E546" s="72"/>
      <c r="F546" s="40"/>
      <c r="G546" s="46">
        <f>G547+G550</f>
        <v>210000</v>
      </c>
      <c r="H546" s="46">
        <f>H547+H550</f>
        <v>210000</v>
      </c>
    </row>
    <row r="547" spans="1:8" ht="15.75" customHeight="1">
      <c r="A547" s="65"/>
      <c r="B547" s="40"/>
      <c r="C547" s="40" t="s">
        <v>196</v>
      </c>
      <c r="D547" s="40" t="s">
        <v>197</v>
      </c>
      <c r="E547" s="40"/>
      <c r="F547" s="40"/>
      <c r="G547" s="36">
        <f>SUM(G548:G549)</f>
        <v>110000</v>
      </c>
      <c r="H547" s="36">
        <f>SUM(H548:H549)</f>
        <v>110000</v>
      </c>
    </row>
    <row r="548" spans="1:8" ht="15.75" customHeight="1">
      <c r="A548" s="65"/>
      <c r="B548" s="40"/>
      <c r="C548" s="40"/>
      <c r="D548" s="40"/>
      <c r="E548" s="67" t="s">
        <v>198</v>
      </c>
      <c r="F548" s="40"/>
      <c r="G548" s="36">
        <v>60000</v>
      </c>
      <c r="H548" s="36">
        <v>60000</v>
      </c>
    </row>
    <row r="549" spans="1:8" ht="15.75" customHeight="1">
      <c r="A549" s="65"/>
      <c r="B549" s="40"/>
      <c r="C549" s="40"/>
      <c r="D549" s="40"/>
      <c r="E549" s="67" t="s">
        <v>199</v>
      </c>
      <c r="F549" s="40"/>
      <c r="G549" s="36">
        <v>50000</v>
      </c>
      <c r="H549" s="36">
        <v>50000</v>
      </c>
    </row>
    <row r="550" spans="1:8" ht="15.75" customHeight="1">
      <c r="A550" s="65"/>
      <c r="B550" s="40"/>
      <c r="C550" s="40" t="s">
        <v>201</v>
      </c>
      <c r="D550" s="40" t="s">
        <v>202</v>
      </c>
      <c r="E550" s="40"/>
      <c r="F550" s="40"/>
      <c r="G550" s="36">
        <f>SUM(G551)</f>
        <v>100000</v>
      </c>
      <c r="H550" s="36">
        <f>SUM(H551)</f>
        <v>100000</v>
      </c>
    </row>
    <row r="551" spans="1:8" ht="15.75" customHeight="1">
      <c r="A551" s="65"/>
      <c r="B551" s="40"/>
      <c r="C551" s="40"/>
      <c r="D551" s="40"/>
      <c r="E551" s="67" t="s">
        <v>203</v>
      </c>
      <c r="F551" s="40"/>
      <c r="G551" s="36">
        <v>100000</v>
      </c>
      <c r="H551" s="36">
        <v>100000</v>
      </c>
    </row>
    <row r="552" spans="1:8" ht="15.75" customHeight="1">
      <c r="A552" s="71"/>
      <c r="B552" s="62" t="s">
        <v>204</v>
      </c>
      <c r="C552" s="72"/>
      <c r="D552" s="62" t="s">
        <v>205</v>
      </c>
      <c r="E552" s="72"/>
      <c r="F552" s="40"/>
      <c r="G552" s="46">
        <f>G553+G557+G558</f>
        <v>2360000</v>
      </c>
      <c r="H552" s="46">
        <f>H553+H557+H558</f>
        <v>2360000</v>
      </c>
    </row>
    <row r="553" spans="1:8" ht="15.75" customHeight="1">
      <c r="A553" s="65"/>
      <c r="B553" s="40"/>
      <c r="C553" s="40" t="s">
        <v>206</v>
      </c>
      <c r="D553" s="40" t="s">
        <v>207</v>
      </c>
      <c r="E553" s="40"/>
      <c r="F553" s="40"/>
      <c r="G553" s="36">
        <f>SUM(G554:G556)</f>
        <v>1910000</v>
      </c>
      <c r="H553" s="36">
        <f>SUM(H554:H556)</f>
        <v>1910000</v>
      </c>
    </row>
    <row r="554" spans="1:8" ht="15.75" customHeight="1">
      <c r="A554" s="65"/>
      <c r="B554" s="40"/>
      <c r="C554" s="40"/>
      <c r="D554" s="40"/>
      <c r="E554" s="67" t="s">
        <v>208</v>
      </c>
      <c r="F554" s="40"/>
      <c r="G554" s="36">
        <v>400000</v>
      </c>
      <c r="H554" s="36">
        <v>400000</v>
      </c>
    </row>
    <row r="555" spans="1:8" ht="15.75" customHeight="1">
      <c r="A555" s="65"/>
      <c r="B555" s="40"/>
      <c r="C555" s="40"/>
      <c r="D555" s="40"/>
      <c r="E555" s="67" t="s">
        <v>209</v>
      </c>
      <c r="F555" s="40"/>
      <c r="G555" s="36">
        <v>1350000</v>
      </c>
      <c r="H555" s="36">
        <v>1350000</v>
      </c>
    </row>
    <row r="556" spans="1:8" ht="15.75" customHeight="1">
      <c r="A556" s="65"/>
      <c r="B556" s="40"/>
      <c r="C556" s="40"/>
      <c r="D556" s="40"/>
      <c r="E556" s="67" t="s">
        <v>210</v>
      </c>
      <c r="F556" s="40"/>
      <c r="G556" s="36">
        <v>160000</v>
      </c>
      <c r="H556" s="36">
        <v>160000</v>
      </c>
    </row>
    <row r="557" spans="1:8" ht="15.75" customHeight="1">
      <c r="A557" s="65"/>
      <c r="B557" s="40"/>
      <c r="C557" s="40" t="s">
        <v>213</v>
      </c>
      <c r="D557" s="40" t="s">
        <v>214</v>
      </c>
      <c r="E557" s="40"/>
      <c r="F557" s="40"/>
      <c r="G557" s="36">
        <v>100000</v>
      </c>
      <c r="H557" s="36">
        <v>100000</v>
      </c>
    </row>
    <row r="558" spans="1:8" ht="15.75" customHeight="1">
      <c r="A558" s="65"/>
      <c r="B558" s="40"/>
      <c r="C558" s="40" t="s">
        <v>215</v>
      </c>
      <c r="D558" s="40" t="s">
        <v>216</v>
      </c>
      <c r="E558" s="40"/>
      <c r="F558" s="40"/>
      <c r="G558" s="36">
        <f>SUM(G559)</f>
        <v>350000</v>
      </c>
      <c r="H558" s="36">
        <f>SUM(H559)</f>
        <v>350000</v>
      </c>
    </row>
    <row r="559" spans="1:8" ht="15.75" customHeight="1">
      <c r="A559" s="65"/>
      <c r="B559" s="40"/>
      <c r="C559" s="40"/>
      <c r="D559" s="40"/>
      <c r="E559" s="67" t="s">
        <v>218</v>
      </c>
      <c r="F559" s="40"/>
      <c r="G559" s="36">
        <v>350000</v>
      </c>
      <c r="H559" s="36">
        <v>350000</v>
      </c>
    </row>
    <row r="560" spans="1:8" ht="15.75" customHeight="1">
      <c r="A560" s="65"/>
      <c r="B560" s="62" t="s">
        <v>220</v>
      </c>
      <c r="C560" s="40"/>
      <c r="D560" s="62" t="s">
        <v>393</v>
      </c>
      <c r="E560" s="67"/>
      <c r="F560" s="40"/>
      <c r="G560" s="39">
        <f>G561</f>
        <v>50000</v>
      </c>
      <c r="H560" s="39">
        <f>H561</f>
        <v>10000</v>
      </c>
    </row>
    <row r="561" spans="1:8" ht="15.75" customHeight="1">
      <c r="A561" s="65"/>
      <c r="B561" s="40"/>
      <c r="C561" s="40" t="s">
        <v>222</v>
      </c>
      <c r="D561" s="40" t="s">
        <v>393</v>
      </c>
      <c r="E561" s="67"/>
      <c r="F561" s="40"/>
      <c r="G561" s="39">
        <v>50000</v>
      </c>
      <c r="H561" s="39">
        <v>10000</v>
      </c>
    </row>
    <row r="562" spans="1:8" ht="15.75" customHeight="1">
      <c r="A562" s="71"/>
      <c r="B562" s="62" t="s">
        <v>228</v>
      </c>
      <c r="C562" s="72"/>
      <c r="D562" s="62" t="s">
        <v>229</v>
      </c>
      <c r="E562" s="72"/>
      <c r="F562" s="40"/>
      <c r="G562" s="46">
        <f>SUM(G563)</f>
        <v>800000</v>
      </c>
      <c r="H562" s="46">
        <f>SUM(H563)</f>
        <v>800000</v>
      </c>
    </row>
    <row r="563" spans="1:8" ht="15.75" customHeight="1">
      <c r="A563" s="65"/>
      <c r="B563" s="40"/>
      <c r="C563" s="40" t="s">
        <v>230</v>
      </c>
      <c r="D563" s="40" t="s">
        <v>231</v>
      </c>
      <c r="E563" s="40"/>
      <c r="F563" s="40"/>
      <c r="G563" s="39">
        <v>800000</v>
      </c>
      <c r="H563" s="39">
        <v>800000</v>
      </c>
    </row>
    <row r="564" spans="1:8" ht="15.75" customHeight="1">
      <c r="A564" s="30" t="s">
        <v>34</v>
      </c>
      <c r="B564" s="62"/>
      <c r="C564" s="62" t="s">
        <v>35</v>
      </c>
      <c r="D564" s="62"/>
      <c r="E564" s="40"/>
      <c r="F564" s="40"/>
      <c r="G564" s="39">
        <f>G565+G566</f>
        <v>0</v>
      </c>
      <c r="H564" s="39">
        <f>H565+H566</f>
        <v>0</v>
      </c>
    </row>
    <row r="565" spans="1:8" ht="15.75" customHeight="1">
      <c r="A565" s="65"/>
      <c r="B565" s="40" t="s">
        <v>435</v>
      </c>
      <c r="C565" s="40"/>
      <c r="D565" s="40" t="s">
        <v>477</v>
      </c>
      <c r="E565" s="40"/>
      <c r="F565" s="40"/>
      <c r="G565" s="39">
        <v>0</v>
      </c>
      <c r="H565" s="39">
        <v>0</v>
      </c>
    </row>
    <row r="566" spans="1:8" ht="15.75" customHeight="1">
      <c r="A566" s="65"/>
      <c r="B566" s="40" t="s">
        <v>265</v>
      </c>
      <c r="C566" s="40"/>
      <c r="D566" s="40" t="s">
        <v>436</v>
      </c>
      <c r="E566" s="40"/>
      <c r="F566" s="40"/>
      <c r="G566" s="39">
        <v>0</v>
      </c>
      <c r="H566" s="39">
        <v>0</v>
      </c>
    </row>
    <row r="567" spans="1:8" ht="15.75" customHeight="1">
      <c r="A567" s="65"/>
      <c r="B567" s="40"/>
      <c r="C567" s="40"/>
      <c r="D567" s="40"/>
      <c r="E567" s="40"/>
      <c r="F567" s="40"/>
      <c r="G567" s="36"/>
      <c r="H567" s="36"/>
    </row>
    <row r="568" spans="1:8" ht="15.75" customHeight="1">
      <c r="A568" s="9" t="s">
        <v>159</v>
      </c>
      <c r="B568" s="16"/>
      <c r="C568" s="16"/>
      <c r="D568" s="16"/>
      <c r="E568" s="16"/>
      <c r="F568" s="82">
        <v>4.5</v>
      </c>
      <c r="G568" s="34">
        <f>G569+G579+G586+G620</f>
        <v>25446050</v>
      </c>
      <c r="H568" s="34">
        <f>H569+H579+H586+H620</f>
        <v>26368160</v>
      </c>
    </row>
    <row r="569" spans="1:8" ht="15.75" customHeight="1">
      <c r="A569" s="30" t="s">
        <v>23</v>
      </c>
      <c r="B569" s="62"/>
      <c r="C569" s="62" t="s">
        <v>163</v>
      </c>
      <c r="D569" s="62"/>
      <c r="E569" s="62"/>
      <c r="F569" s="40"/>
      <c r="G569" s="46">
        <f>G570+G576</f>
        <v>8123350</v>
      </c>
      <c r="H569" s="46">
        <f>H570+H576</f>
        <v>8545460</v>
      </c>
    </row>
    <row r="570" spans="1:8" ht="15.75" customHeight="1">
      <c r="A570" s="65"/>
      <c r="B570" s="62" t="s">
        <v>164</v>
      </c>
      <c r="C570" s="62"/>
      <c r="D570" s="62" t="s">
        <v>165</v>
      </c>
      <c r="E570" s="62"/>
      <c r="F570" s="40"/>
      <c r="G570" s="46">
        <f>SUM(G571:G574)</f>
        <v>7923350</v>
      </c>
      <c r="H570" s="46">
        <f>SUM(H571:H575)</f>
        <v>7923350</v>
      </c>
    </row>
    <row r="571" spans="1:8" ht="15.75" customHeight="1">
      <c r="A571" s="27"/>
      <c r="B571" s="40"/>
      <c r="C571" s="40" t="s">
        <v>166</v>
      </c>
      <c r="D571" s="40" t="s">
        <v>167</v>
      </c>
      <c r="E571" s="40"/>
      <c r="F571" s="40"/>
      <c r="G571" s="36">
        <v>7391250</v>
      </c>
      <c r="H571" s="139">
        <v>7327500</v>
      </c>
    </row>
    <row r="572" spans="1:8" ht="15.75" customHeight="1">
      <c r="A572" s="27"/>
      <c r="B572" s="40"/>
      <c r="C572" s="40" t="s">
        <v>425</v>
      </c>
      <c r="D572" s="40" t="s">
        <v>426</v>
      </c>
      <c r="E572" s="40"/>
      <c r="F572" s="40"/>
      <c r="G572" s="36">
        <v>0</v>
      </c>
      <c r="H572" s="139">
        <v>0</v>
      </c>
    </row>
    <row r="573" spans="1:8" ht="15.75" customHeight="1">
      <c r="A573" s="65"/>
      <c r="B573" s="40"/>
      <c r="C573" s="40" t="s">
        <v>168</v>
      </c>
      <c r="D573" s="40" t="s">
        <v>169</v>
      </c>
      <c r="E573" s="40"/>
      <c r="F573" s="40"/>
      <c r="G573" s="36">
        <v>372500</v>
      </c>
      <c r="H573" s="139">
        <v>372500</v>
      </c>
    </row>
    <row r="574" spans="1:8" ht="15.75" customHeight="1">
      <c r="A574" s="65"/>
      <c r="B574" s="40"/>
      <c r="C574" s="40" t="s">
        <v>270</v>
      </c>
      <c r="D574" s="40" t="s">
        <v>165</v>
      </c>
      <c r="E574" s="40"/>
      <c r="F574" s="40"/>
      <c r="G574" s="36">
        <v>159600</v>
      </c>
      <c r="H574" s="139">
        <v>159600</v>
      </c>
    </row>
    <row r="575" spans="1:8" ht="15.75" customHeight="1">
      <c r="A575" s="65"/>
      <c r="B575" s="40"/>
      <c r="C575" s="40" t="s">
        <v>290</v>
      </c>
      <c r="D575" s="40" t="s">
        <v>291</v>
      </c>
      <c r="E575" s="40"/>
      <c r="F575" s="40"/>
      <c r="G575" s="36"/>
      <c r="H575" s="139">
        <v>63750</v>
      </c>
    </row>
    <row r="576" spans="1:8" ht="15.75" customHeight="1">
      <c r="A576" s="65"/>
      <c r="B576" s="62" t="s">
        <v>170</v>
      </c>
      <c r="C576" s="62"/>
      <c r="D576" s="62" t="s">
        <v>171</v>
      </c>
      <c r="E576" s="62"/>
      <c r="F576" s="40"/>
      <c r="G576" s="46">
        <f>SUM(G577)</f>
        <v>200000</v>
      </c>
      <c r="H576" s="138">
        <f>SUM(H577)</f>
        <v>622110</v>
      </c>
    </row>
    <row r="577" spans="1:8" ht="15.75" customHeight="1">
      <c r="A577" s="65"/>
      <c r="B577" s="40"/>
      <c r="C577" s="40" t="s">
        <v>177</v>
      </c>
      <c r="D577" s="40" t="s">
        <v>178</v>
      </c>
      <c r="E577" s="40"/>
      <c r="F577" s="40"/>
      <c r="G577" s="36">
        <v>200000</v>
      </c>
      <c r="H577" s="139">
        <v>622110</v>
      </c>
    </row>
    <row r="578" spans="1:8" ht="15.75" customHeight="1">
      <c r="A578" s="65"/>
      <c r="B578" s="40"/>
      <c r="C578" s="65"/>
      <c r="D578" s="40"/>
      <c r="E578" s="40"/>
      <c r="F578" s="40"/>
      <c r="G578" s="36"/>
      <c r="H578" s="139"/>
    </row>
    <row r="579" spans="1:8" ht="15.75" customHeight="1">
      <c r="A579" s="30" t="s">
        <v>25</v>
      </c>
      <c r="B579" s="62"/>
      <c r="C579" s="62" t="s">
        <v>179</v>
      </c>
      <c r="D579" s="69"/>
      <c r="E579" s="69"/>
      <c r="F579" s="40"/>
      <c r="G579" s="46">
        <f>SUM(G580:G584)</f>
        <v>1832700</v>
      </c>
      <c r="H579" s="138">
        <f>SUM(H580:H584)</f>
        <v>1832700</v>
      </c>
    </row>
    <row r="580" spans="1:8" ht="15.75" customHeight="1">
      <c r="A580" s="65"/>
      <c r="B580" s="40"/>
      <c r="C580" s="40"/>
      <c r="D580" s="67" t="s">
        <v>180</v>
      </c>
      <c r="E580" s="40"/>
      <c r="F580" s="40"/>
      <c r="G580" s="36">
        <v>1705200</v>
      </c>
      <c r="H580" s="139">
        <v>1671200</v>
      </c>
    </row>
    <row r="581" spans="1:8" ht="15.75" customHeight="1">
      <c r="A581" s="65"/>
      <c r="B581" s="40"/>
      <c r="C581" s="40"/>
      <c r="D581" s="67" t="s">
        <v>181</v>
      </c>
      <c r="E581" s="40"/>
      <c r="F581" s="40"/>
      <c r="G581" s="36">
        <v>61550</v>
      </c>
      <c r="H581" s="139">
        <v>61550</v>
      </c>
    </row>
    <row r="582" spans="1:8" ht="15.75" customHeight="1">
      <c r="A582" s="65"/>
      <c r="B582" s="40"/>
      <c r="C582" s="40"/>
      <c r="D582" s="67" t="s">
        <v>307</v>
      </c>
      <c r="E582" s="40"/>
      <c r="F582" s="40"/>
      <c r="G582" s="36"/>
      <c r="H582" s="139">
        <v>8000</v>
      </c>
    </row>
    <row r="583" spans="1:8" ht="15.75" customHeight="1">
      <c r="A583" s="65"/>
      <c r="B583" s="40"/>
      <c r="C583" s="40"/>
      <c r="D583" s="67" t="s">
        <v>434</v>
      </c>
      <c r="E583" s="40"/>
      <c r="F583" s="40"/>
      <c r="G583" s="36"/>
      <c r="H583" s="139">
        <v>26000</v>
      </c>
    </row>
    <row r="584" spans="1:8" ht="15.75" customHeight="1">
      <c r="A584" s="65"/>
      <c r="B584" s="40"/>
      <c r="C584" s="40"/>
      <c r="D584" s="67" t="s">
        <v>182</v>
      </c>
      <c r="E584" s="40"/>
      <c r="F584" s="40"/>
      <c r="G584" s="36">
        <v>65950</v>
      </c>
      <c r="H584" s="36">
        <v>65950</v>
      </c>
    </row>
    <row r="585" spans="1:8" ht="15.75" customHeight="1">
      <c r="A585" s="65"/>
      <c r="B585" s="40"/>
      <c r="C585" s="40"/>
      <c r="D585" s="40"/>
      <c r="E585" s="40"/>
      <c r="F585" s="40"/>
      <c r="G585" s="36"/>
      <c r="H585" s="36"/>
    </row>
    <row r="586" spans="1:8" ht="15.75" customHeight="1">
      <c r="A586" s="30" t="s">
        <v>27</v>
      </c>
      <c r="B586" s="62"/>
      <c r="C586" s="62" t="s">
        <v>28</v>
      </c>
      <c r="D586" s="62"/>
      <c r="E586" s="62"/>
      <c r="F586" s="40"/>
      <c r="G586" s="46">
        <f>G587+G594+G600+G611+G616</f>
        <v>13490000</v>
      </c>
      <c r="H586" s="46">
        <f>H587+H594+H600+H611+H616</f>
        <v>13990000</v>
      </c>
    </row>
    <row r="587" spans="1:8" ht="15.75" customHeight="1">
      <c r="A587" s="71"/>
      <c r="B587" s="62" t="s">
        <v>183</v>
      </c>
      <c r="C587" s="72"/>
      <c r="D587" s="62" t="s">
        <v>184</v>
      </c>
      <c r="E587" s="73"/>
      <c r="F587" s="40"/>
      <c r="G587" s="46">
        <f>G588+G591</f>
        <v>1950000</v>
      </c>
      <c r="H587" s="46">
        <f>H588+H591</f>
        <v>1950000</v>
      </c>
    </row>
    <row r="588" spans="1:8" ht="15.75" customHeight="1">
      <c r="A588" s="65"/>
      <c r="B588" s="40"/>
      <c r="C588" s="40" t="s">
        <v>185</v>
      </c>
      <c r="D588" s="40" t="s">
        <v>186</v>
      </c>
      <c r="E588" s="71"/>
      <c r="F588" s="40"/>
      <c r="G588" s="36">
        <f>SUM(G589:G590)</f>
        <v>350000</v>
      </c>
      <c r="H588" s="36">
        <f>SUM(H589:H590)</f>
        <v>350000</v>
      </c>
    </row>
    <row r="589" spans="1:8" ht="15.75" customHeight="1">
      <c r="A589" s="65"/>
      <c r="B589" s="40"/>
      <c r="C589" s="40"/>
      <c r="D589" s="40"/>
      <c r="E589" s="71" t="s">
        <v>188</v>
      </c>
      <c r="F589" s="40"/>
      <c r="G589" s="36">
        <v>100000</v>
      </c>
      <c r="H589" s="36">
        <v>100000</v>
      </c>
    </row>
    <row r="590" spans="1:8" ht="15.75" customHeight="1">
      <c r="A590" s="65"/>
      <c r="B590" s="40"/>
      <c r="C590" s="40"/>
      <c r="D590" s="40"/>
      <c r="E590" s="71" t="s">
        <v>305</v>
      </c>
      <c r="F590" s="40"/>
      <c r="G590" s="36">
        <v>250000</v>
      </c>
      <c r="H590" s="36">
        <v>250000</v>
      </c>
    </row>
    <row r="591" spans="1:8" ht="15.75" customHeight="1">
      <c r="A591" s="65"/>
      <c r="B591" s="40"/>
      <c r="C591" s="40" t="s">
        <v>190</v>
      </c>
      <c r="D591" s="40" t="s">
        <v>191</v>
      </c>
      <c r="E591" s="40"/>
      <c r="F591" s="40"/>
      <c r="G591" s="36">
        <f>SUM(G592:G593)</f>
        <v>1600000</v>
      </c>
      <c r="H591" s="36">
        <f>SUM(H592:H593)</f>
        <v>1600000</v>
      </c>
    </row>
    <row r="592" spans="1:8" ht="15.75" customHeight="1">
      <c r="A592" s="30"/>
      <c r="B592" s="62"/>
      <c r="C592" s="62"/>
      <c r="D592" s="62"/>
      <c r="E592" s="67" t="s">
        <v>192</v>
      </c>
      <c r="F592" s="40"/>
      <c r="G592" s="36">
        <v>100000</v>
      </c>
      <c r="H592" s="36">
        <v>100000</v>
      </c>
    </row>
    <row r="593" spans="1:8" ht="15.75" customHeight="1">
      <c r="A593" s="30"/>
      <c r="B593" s="62"/>
      <c r="C593" s="62"/>
      <c r="D593" s="62"/>
      <c r="E593" s="67" t="s">
        <v>193</v>
      </c>
      <c r="F593" s="40"/>
      <c r="G593" s="36">
        <v>1500000</v>
      </c>
      <c r="H593" s="36">
        <v>1500000</v>
      </c>
    </row>
    <row r="594" spans="1:8" ht="15.75" customHeight="1">
      <c r="A594" s="71"/>
      <c r="B594" s="62" t="s">
        <v>194</v>
      </c>
      <c r="C594" s="72"/>
      <c r="D594" s="62" t="s">
        <v>195</v>
      </c>
      <c r="E594" s="72"/>
      <c r="F594" s="40"/>
      <c r="G594" s="46">
        <f>G595+G598</f>
        <v>290000</v>
      </c>
      <c r="H594" s="46">
        <f>H595+H598</f>
        <v>290000</v>
      </c>
    </row>
    <row r="595" spans="1:8" ht="15.75" customHeight="1">
      <c r="A595" s="65"/>
      <c r="B595" s="40"/>
      <c r="C595" s="40" t="s">
        <v>196</v>
      </c>
      <c r="D595" s="40" t="s">
        <v>197</v>
      </c>
      <c r="E595" s="40"/>
      <c r="F595" s="40"/>
      <c r="G595" s="36">
        <f>SUM(G596:G597)</f>
        <v>170000</v>
      </c>
      <c r="H595" s="36">
        <f>SUM(H596:H597)</f>
        <v>170000</v>
      </c>
    </row>
    <row r="596" spans="1:8" ht="15.75" customHeight="1">
      <c r="A596" s="65"/>
      <c r="B596" s="40"/>
      <c r="C596" s="40"/>
      <c r="D596" s="40"/>
      <c r="E596" s="67" t="s">
        <v>198</v>
      </c>
      <c r="F596" s="40"/>
      <c r="G596" s="36">
        <v>120000</v>
      </c>
      <c r="H596" s="36">
        <v>120000</v>
      </c>
    </row>
    <row r="597" spans="1:8" ht="15.75" customHeight="1">
      <c r="A597" s="65"/>
      <c r="B597" s="40"/>
      <c r="C597" s="40"/>
      <c r="D597" s="40"/>
      <c r="E597" s="67" t="s">
        <v>199</v>
      </c>
      <c r="F597" s="40"/>
      <c r="G597" s="36">
        <v>50000</v>
      </c>
      <c r="H597" s="36">
        <v>50000</v>
      </c>
    </row>
    <row r="598" spans="1:8" ht="15.75" customHeight="1">
      <c r="A598" s="65"/>
      <c r="B598" s="40"/>
      <c r="C598" s="40" t="s">
        <v>201</v>
      </c>
      <c r="D598" s="40" t="s">
        <v>202</v>
      </c>
      <c r="E598" s="40"/>
      <c r="F598" s="40"/>
      <c r="G598" s="36">
        <f>SUM(G599)</f>
        <v>120000</v>
      </c>
      <c r="H598" s="36">
        <f>SUM(H599)</f>
        <v>120000</v>
      </c>
    </row>
    <row r="599" spans="1:8" ht="15.75" customHeight="1">
      <c r="A599" s="65"/>
      <c r="B599" s="40"/>
      <c r="C599" s="40"/>
      <c r="D599" s="40"/>
      <c r="E599" s="67" t="s">
        <v>203</v>
      </c>
      <c r="F599" s="40"/>
      <c r="G599" s="36">
        <v>120000</v>
      </c>
      <c r="H599" s="36">
        <v>120000</v>
      </c>
    </row>
    <row r="600" spans="1:8" ht="15.75" customHeight="1">
      <c r="A600" s="71"/>
      <c r="B600" s="62" t="s">
        <v>204</v>
      </c>
      <c r="C600" s="72"/>
      <c r="D600" s="62" t="s">
        <v>205</v>
      </c>
      <c r="E600" s="72"/>
      <c r="F600" s="40"/>
      <c r="G600" s="46">
        <f>G601+G605+G606</f>
        <v>8200000</v>
      </c>
      <c r="H600" s="46">
        <f>H601+H605+H606</f>
        <v>8700000</v>
      </c>
    </row>
    <row r="601" spans="1:8" ht="15.75" customHeight="1">
      <c r="A601" s="65"/>
      <c r="B601" s="40"/>
      <c r="C601" s="40" t="s">
        <v>206</v>
      </c>
      <c r="D601" s="40" t="s">
        <v>207</v>
      </c>
      <c r="E601" s="40"/>
      <c r="F601" s="40"/>
      <c r="G601" s="36">
        <f>SUM(G602:G604)</f>
        <v>1200000</v>
      </c>
      <c r="H601" s="36">
        <f>SUM(H602:H604)</f>
        <v>1200000</v>
      </c>
    </row>
    <row r="602" spans="1:9" ht="15.75" customHeight="1">
      <c r="A602" s="65"/>
      <c r="B602" s="40"/>
      <c r="C602" s="40"/>
      <c r="D602" s="40"/>
      <c r="E602" s="67" t="s">
        <v>208</v>
      </c>
      <c r="F602" s="40"/>
      <c r="G602" s="36">
        <v>200000</v>
      </c>
      <c r="H602" s="36">
        <v>200000</v>
      </c>
      <c r="I602" s="158"/>
    </row>
    <row r="603" spans="1:9" ht="15.75" customHeight="1">
      <c r="A603" s="65"/>
      <c r="B603" s="40"/>
      <c r="C603" s="40"/>
      <c r="D603" s="40"/>
      <c r="E603" s="67" t="s">
        <v>209</v>
      </c>
      <c r="F603" s="40"/>
      <c r="G603" s="36">
        <v>900000</v>
      </c>
      <c r="H603" s="36">
        <v>900000</v>
      </c>
      <c r="I603" s="158"/>
    </row>
    <row r="604" spans="1:8" ht="15.75" customHeight="1">
      <c r="A604" s="65"/>
      <c r="B604" s="40"/>
      <c r="C604" s="40"/>
      <c r="D604" s="40"/>
      <c r="E604" s="67" t="s">
        <v>210</v>
      </c>
      <c r="F604" s="40"/>
      <c r="G604" s="36">
        <v>100000</v>
      </c>
      <c r="H604" s="36">
        <v>100000</v>
      </c>
    </row>
    <row r="605" spans="1:8" ht="15.75" customHeight="1">
      <c r="A605" s="65"/>
      <c r="B605" s="40"/>
      <c r="C605" s="40" t="s">
        <v>213</v>
      </c>
      <c r="D605" s="40" t="s">
        <v>214</v>
      </c>
      <c r="E605" s="40"/>
      <c r="F605" s="40"/>
      <c r="G605" s="36">
        <v>150000</v>
      </c>
      <c r="H605" s="36">
        <v>150000</v>
      </c>
    </row>
    <row r="606" spans="1:8" ht="15.75" customHeight="1">
      <c r="A606" s="65"/>
      <c r="B606" s="40"/>
      <c r="C606" s="40" t="s">
        <v>215</v>
      </c>
      <c r="D606" s="40" t="s">
        <v>216</v>
      </c>
      <c r="E606" s="40"/>
      <c r="F606" s="40"/>
      <c r="G606" s="36">
        <f>SUM(G607:G610)</f>
        <v>6850000</v>
      </c>
      <c r="H606" s="36">
        <f>SUM(H607:H610)</f>
        <v>7350000</v>
      </c>
    </row>
    <row r="607" spans="1:8" ht="15.75" customHeight="1">
      <c r="A607" s="65"/>
      <c r="B607" s="40"/>
      <c r="C607" s="40"/>
      <c r="D607" s="40"/>
      <c r="E607" s="67" t="s">
        <v>217</v>
      </c>
      <c r="F607" s="40"/>
      <c r="G607" s="36">
        <v>150000</v>
      </c>
      <c r="H607" s="36">
        <v>150000</v>
      </c>
    </row>
    <row r="608" spans="1:9" ht="15.75" customHeight="1">
      <c r="A608" s="65"/>
      <c r="B608" s="40"/>
      <c r="C608" s="40"/>
      <c r="D608" s="40"/>
      <c r="E608" s="67" t="s">
        <v>310</v>
      </c>
      <c r="F608" s="40"/>
      <c r="G608" s="36">
        <v>400000</v>
      </c>
      <c r="H608" s="36">
        <v>50000</v>
      </c>
      <c r="I608" s="158"/>
    </row>
    <row r="609" spans="1:9" ht="15.75" customHeight="1">
      <c r="A609" s="65"/>
      <c r="B609" s="40"/>
      <c r="C609" s="40"/>
      <c r="D609" s="40"/>
      <c r="E609" s="67" t="s">
        <v>311</v>
      </c>
      <c r="F609" s="40"/>
      <c r="G609" s="36">
        <v>2500000</v>
      </c>
      <c r="H609" s="36">
        <v>3350000</v>
      </c>
      <c r="I609" s="158"/>
    </row>
    <row r="610" spans="1:9" ht="15.75" customHeight="1">
      <c r="A610" s="65"/>
      <c r="B610" s="40"/>
      <c r="C610" s="40"/>
      <c r="D610" s="40"/>
      <c r="E610" s="67" t="s">
        <v>218</v>
      </c>
      <c r="F610" s="40"/>
      <c r="G610" s="36">
        <v>3800000</v>
      </c>
      <c r="H610" s="36">
        <v>3800000</v>
      </c>
      <c r="I610" s="158"/>
    </row>
    <row r="611" spans="1:8" ht="15.75" customHeight="1">
      <c r="A611" s="71"/>
      <c r="B611" s="62" t="s">
        <v>220</v>
      </c>
      <c r="C611" s="72"/>
      <c r="D611" s="62" t="s">
        <v>221</v>
      </c>
      <c r="E611" s="72"/>
      <c r="F611" s="40"/>
      <c r="G611" s="46">
        <f>G612+G614</f>
        <v>380000</v>
      </c>
      <c r="H611" s="46">
        <f>H612+H614</f>
        <v>380000</v>
      </c>
    </row>
    <row r="612" spans="1:8" ht="15.75" customHeight="1">
      <c r="A612" s="65"/>
      <c r="B612" s="40"/>
      <c r="C612" s="40" t="s">
        <v>222</v>
      </c>
      <c r="D612" s="40" t="s">
        <v>223</v>
      </c>
      <c r="E612" s="40"/>
      <c r="F612" s="40"/>
      <c r="G612" s="36">
        <f>G613</f>
        <v>280000</v>
      </c>
      <c r="H612" s="36">
        <f>H613</f>
        <v>280000</v>
      </c>
    </row>
    <row r="613" spans="1:8" ht="15.75" customHeight="1">
      <c r="A613" s="65"/>
      <c r="B613" s="40"/>
      <c r="C613" s="40"/>
      <c r="D613" s="40"/>
      <c r="E613" s="67" t="s">
        <v>224</v>
      </c>
      <c r="F613" s="40"/>
      <c r="G613" s="36">
        <v>280000</v>
      </c>
      <c r="H613" s="36">
        <v>280000</v>
      </c>
    </row>
    <row r="614" spans="1:8" ht="15.75" customHeight="1">
      <c r="A614" s="65"/>
      <c r="B614" s="40"/>
      <c r="C614" s="40" t="s">
        <v>225</v>
      </c>
      <c r="D614" s="40" t="s">
        <v>226</v>
      </c>
      <c r="E614" s="40"/>
      <c r="F614" s="40"/>
      <c r="G614" s="36">
        <f>SUM(G615)</f>
        <v>100000</v>
      </c>
      <c r="H614" s="36">
        <f>SUM(H615)</f>
        <v>100000</v>
      </c>
    </row>
    <row r="615" spans="1:9" ht="15.75" customHeight="1">
      <c r="A615" s="65"/>
      <c r="B615" s="40"/>
      <c r="C615" s="40"/>
      <c r="D615" s="40"/>
      <c r="E615" s="67" t="s">
        <v>227</v>
      </c>
      <c r="F615" s="40"/>
      <c r="G615" s="36">
        <v>100000</v>
      </c>
      <c r="H615" s="36">
        <v>100000</v>
      </c>
      <c r="I615" s="158"/>
    </row>
    <row r="616" spans="1:8" ht="15.75" customHeight="1">
      <c r="A616" s="71"/>
      <c r="B616" s="62" t="s">
        <v>228</v>
      </c>
      <c r="C616" s="72"/>
      <c r="D616" s="62" t="s">
        <v>229</v>
      </c>
      <c r="E616" s="72"/>
      <c r="F616" s="40"/>
      <c r="G616" s="46">
        <f>G617+G618</f>
        <v>2670000</v>
      </c>
      <c r="H616" s="46">
        <f>H617+H618</f>
        <v>2670000</v>
      </c>
    </row>
    <row r="617" spans="1:8" ht="15.75" customHeight="1">
      <c r="A617" s="65"/>
      <c r="B617" s="40"/>
      <c r="C617" s="40" t="s">
        <v>230</v>
      </c>
      <c r="D617" s="40" t="s">
        <v>231</v>
      </c>
      <c r="E617" s="40"/>
      <c r="F617" s="40"/>
      <c r="G617" s="36">
        <v>2500000</v>
      </c>
      <c r="H617" s="36">
        <v>2500000</v>
      </c>
    </row>
    <row r="618" spans="1:8" ht="15.75" customHeight="1">
      <c r="A618" s="65"/>
      <c r="B618" s="40"/>
      <c r="C618" s="40" t="s">
        <v>295</v>
      </c>
      <c r="D618" s="40" t="s">
        <v>312</v>
      </c>
      <c r="E618" s="40"/>
      <c r="F618" s="40"/>
      <c r="G618" s="36">
        <f>G619</f>
        <v>170000</v>
      </c>
      <c r="H618" s="36">
        <f>H619</f>
        <v>170000</v>
      </c>
    </row>
    <row r="619" spans="1:8" ht="15.75" customHeight="1">
      <c r="A619" s="65"/>
      <c r="B619" s="40"/>
      <c r="C619" s="40"/>
      <c r="D619" s="67" t="s">
        <v>296</v>
      </c>
      <c r="E619" s="40"/>
      <c r="F619" s="40"/>
      <c r="G619" s="36">
        <v>170000</v>
      </c>
      <c r="H619" s="36">
        <v>170000</v>
      </c>
    </row>
    <row r="620" spans="1:8" ht="15.75" customHeight="1">
      <c r="A620" s="78" t="s">
        <v>34</v>
      </c>
      <c r="B620" s="40"/>
      <c r="C620" s="62" t="s">
        <v>35</v>
      </c>
      <c r="D620" s="40"/>
      <c r="E620" s="40"/>
      <c r="F620" s="40"/>
      <c r="G620" s="46">
        <f>G621+G623</f>
        <v>2000000</v>
      </c>
      <c r="H620" s="46">
        <f>H621+H623</f>
        <v>2000000</v>
      </c>
    </row>
    <row r="621" spans="1:8" ht="15.75" customHeight="1">
      <c r="A621" s="65"/>
      <c r="B621" s="40" t="s">
        <v>299</v>
      </c>
      <c r="C621" s="40"/>
      <c r="D621" s="40" t="s">
        <v>300</v>
      </c>
      <c r="E621" s="40"/>
      <c r="F621" s="40"/>
      <c r="G621" s="36">
        <f>G622</f>
        <v>1575000</v>
      </c>
      <c r="H621" s="36">
        <f>H622</f>
        <v>1575000</v>
      </c>
    </row>
    <row r="622" spans="1:8" ht="15.75" customHeight="1">
      <c r="A622" s="65"/>
      <c r="B622" s="40"/>
      <c r="C622" s="40"/>
      <c r="D622" s="40"/>
      <c r="E622" s="40" t="s">
        <v>478</v>
      </c>
      <c r="F622" s="40"/>
      <c r="G622" s="36">
        <v>1575000</v>
      </c>
      <c r="H622" s="36">
        <v>1575000</v>
      </c>
    </row>
    <row r="623" spans="1:8" ht="15.75" customHeight="1">
      <c r="A623" s="65"/>
      <c r="B623" s="40" t="s">
        <v>265</v>
      </c>
      <c r="C623" s="40"/>
      <c r="D623" s="40" t="s">
        <v>266</v>
      </c>
      <c r="E623" s="40"/>
      <c r="F623" s="40"/>
      <c r="G623" s="36">
        <v>425000</v>
      </c>
      <c r="H623" s="36">
        <v>425000</v>
      </c>
    </row>
    <row r="624" spans="1:8" ht="15.75" customHeight="1">
      <c r="A624" s="65"/>
      <c r="B624" s="40"/>
      <c r="C624" s="40"/>
      <c r="D624" s="40"/>
      <c r="E624" s="40"/>
      <c r="F624" s="40"/>
      <c r="G624" s="36"/>
      <c r="H624" s="36"/>
    </row>
    <row r="625" spans="1:8" ht="15.75" customHeight="1">
      <c r="A625" s="9" t="s">
        <v>313</v>
      </c>
      <c r="B625" s="16"/>
      <c r="C625" s="16"/>
      <c r="D625" s="16"/>
      <c r="E625" s="16"/>
      <c r="F625" s="16"/>
      <c r="G625" s="34">
        <f>G635+G626</f>
        <v>2250000</v>
      </c>
      <c r="H625" s="34">
        <f>H635+H626</f>
        <v>2850000</v>
      </c>
    </row>
    <row r="626" spans="1:8" ht="15.75" customHeight="1">
      <c r="A626" s="30" t="s">
        <v>27</v>
      </c>
      <c r="B626" s="44"/>
      <c r="C626" s="44" t="s">
        <v>28</v>
      </c>
      <c r="D626" s="44"/>
      <c r="E626" s="44"/>
      <c r="F626" s="44"/>
      <c r="G626" s="94">
        <f>G630+G627+G633</f>
        <v>1800000</v>
      </c>
      <c r="H626" s="94">
        <f>H630+H627+H633</f>
        <v>2300000</v>
      </c>
    </row>
    <row r="627" spans="1:8" ht="15.75" customHeight="1">
      <c r="A627" s="71"/>
      <c r="B627" s="62" t="s">
        <v>183</v>
      </c>
      <c r="C627" s="72"/>
      <c r="D627" s="62" t="s">
        <v>184</v>
      </c>
      <c r="E627" s="73"/>
      <c r="F627" s="44"/>
      <c r="G627" s="94">
        <f>G628</f>
        <v>700000</v>
      </c>
      <c r="H627" s="94">
        <f>H628</f>
        <v>500000</v>
      </c>
    </row>
    <row r="628" spans="1:8" ht="15.75" customHeight="1">
      <c r="A628" s="65"/>
      <c r="B628" s="40"/>
      <c r="C628" s="40" t="s">
        <v>190</v>
      </c>
      <c r="D628" s="40" t="s">
        <v>191</v>
      </c>
      <c r="E628" s="40"/>
      <c r="F628" s="44"/>
      <c r="G628" s="39">
        <f>G629</f>
        <v>700000</v>
      </c>
      <c r="H628" s="39">
        <f>H629</f>
        <v>500000</v>
      </c>
    </row>
    <row r="629" spans="1:9" ht="15.75" customHeight="1">
      <c r="A629" s="30"/>
      <c r="B629" s="62"/>
      <c r="C629" s="62"/>
      <c r="D629" s="62"/>
      <c r="E629" s="67" t="s">
        <v>193</v>
      </c>
      <c r="F629" s="44"/>
      <c r="G629" s="39">
        <v>700000</v>
      </c>
      <c r="H629" s="39">
        <v>500000</v>
      </c>
      <c r="I629" s="158"/>
    </row>
    <row r="630" spans="1:8" ht="15.75" customHeight="1">
      <c r="A630" s="43"/>
      <c r="B630" s="44" t="s">
        <v>204</v>
      </c>
      <c r="C630" s="44" t="s">
        <v>205</v>
      </c>
      <c r="D630" s="44"/>
      <c r="E630" s="44"/>
      <c r="F630" s="44"/>
      <c r="G630" s="94">
        <f>G631</f>
        <v>800000</v>
      </c>
      <c r="H630" s="94">
        <f>H631</f>
        <v>1500000</v>
      </c>
    </row>
    <row r="631" spans="1:9" ht="15.75" customHeight="1">
      <c r="A631" s="43"/>
      <c r="B631" s="44"/>
      <c r="C631" s="45" t="s">
        <v>215</v>
      </c>
      <c r="D631" s="45" t="s">
        <v>216</v>
      </c>
      <c r="E631" s="45"/>
      <c r="F631" s="44"/>
      <c r="G631" s="39">
        <f>G632</f>
        <v>800000</v>
      </c>
      <c r="H631" s="39">
        <f>H632</f>
        <v>1500000</v>
      </c>
      <c r="I631" s="158"/>
    </row>
    <row r="632" spans="1:8" ht="15.75" customHeight="1">
      <c r="A632" s="43"/>
      <c r="B632" s="44"/>
      <c r="C632" s="44"/>
      <c r="D632" s="44"/>
      <c r="E632" s="45" t="s">
        <v>314</v>
      </c>
      <c r="F632" s="44"/>
      <c r="G632" s="140">
        <v>800000</v>
      </c>
      <c r="H632" s="140">
        <v>1500000</v>
      </c>
    </row>
    <row r="633" spans="1:8" ht="15.75" customHeight="1">
      <c r="A633" s="43"/>
      <c r="B633" s="62" t="s">
        <v>228</v>
      </c>
      <c r="C633" s="72"/>
      <c r="D633" s="62" t="s">
        <v>229</v>
      </c>
      <c r="E633" s="72"/>
      <c r="F633" s="44"/>
      <c r="G633" s="94">
        <f>G634</f>
        <v>300000</v>
      </c>
      <c r="H633" s="94">
        <f>H634</f>
        <v>300000</v>
      </c>
    </row>
    <row r="634" spans="1:8" ht="15.75" customHeight="1">
      <c r="A634" s="43"/>
      <c r="B634" s="40"/>
      <c r="C634" s="40" t="s">
        <v>230</v>
      </c>
      <c r="D634" s="40" t="s">
        <v>231</v>
      </c>
      <c r="E634" s="40"/>
      <c r="F634" s="44"/>
      <c r="G634" s="140">
        <v>300000</v>
      </c>
      <c r="H634" s="140">
        <v>300000</v>
      </c>
    </row>
    <row r="635" spans="1:8" ht="15.75" customHeight="1">
      <c r="A635" s="30" t="s">
        <v>31</v>
      </c>
      <c r="B635" s="62"/>
      <c r="C635" s="62" t="s">
        <v>32</v>
      </c>
      <c r="D635" s="62"/>
      <c r="E635" s="62"/>
      <c r="F635" s="40"/>
      <c r="G635" s="46">
        <f>G636</f>
        <v>450000</v>
      </c>
      <c r="H635" s="46">
        <f>H636</f>
        <v>550000</v>
      </c>
    </row>
    <row r="636" spans="1:8" ht="15.75" customHeight="1">
      <c r="A636" s="65"/>
      <c r="B636" s="40"/>
      <c r="C636" s="40" t="s">
        <v>238</v>
      </c>
      <c r="D636" s="40" t="s">
        <v>239</v>
      </c>
      <c r="E636" s="40"/>
      <c r="F636" s="40"/>
      <c r="G636" s="39">
        <v>450000</v>
      </c>
      <c r="H636" s="39">
        <f>SUM(H637)</f>
        <v>550000</v>
      </c>
    </row>
    <row r="637" spans="1:9" ht="15.75" customHeight="1">
      <c r="A637" s="65"/>
      <c r="B637" s="40"/>
      <c r="C637" s="40"/>
      <c r="D637" s="40"/>
      <c r="E637" s="40" t="s">
        <v>446</v>
      </c>
      <c r="F637" s="40"/>
      <c r="G637" s="139">
        <v>450000</v>
      </c>
      <c r="H637" s="139">
        <v>550000</v>
      </c>
      <c r="I637" s="158"/>
    </row>
    <row r="638" spans="1:8" ht="15.75" customHeight="1">
      <c r="A638" s="65"/>
      <c r="B638" s="62"/>
      <c r="C638" s="40"/>
      <c r="D638" s="40"/>
      <c r="E638" s="40"/>
      <c r="F638" s="40"/>
      <c r="G638" s="36"/>
      <c r="H638" s="36"/>
    </row>
    <row r="639" spans="1:8" ht="15.75" customHeight="1">
      <c r="A639" s="9" t="s">
        <v>395</v>
      </c>
      <c r="B639" s="16"/>
      <c r="C639" s="16"/>
      <c r="D639" s="16"/>
      <c r="E639" s="16"/>
      <c r="F639" s="16"/>
      <c r="G639" s="34">
        <f>SUM(G640)</f>
        <v>0</v>
      </c>
      <c r="H639" s="34">
        <f>SUM(H640)</f>
        <v>186000</v>
      </c>
    </row>
    <row r="640" spans="1:8" ht="15.75" customHeight="1">
      <c r="A640" s="30" t="s">
        <v>29</v>
      </c>
      <c r="B640" s="62"/>
      <c r="C640" s="62" t="s">
        <v>323</v>
      </c>
      <c r="D640" s="62"/>
      <c r="E640" s="62"/>
      <c r="F640" s="40"/>
      <c r="G640" s="36">
        <f>SUM(G641)</f>
        <v>0</v>
      </c>
      <c r="H640" s="36">
        <f>SUM(H641)</f>
        <v>186000</v>
      </c>
    </row>
    <row r="641" spans="1:8" ht="15.75" customHeight="1">
      <c r="A641" s="65"/>
      <c r="B641" s="62" t="s">
        <v>324</v>
      </c>
      <c r="C641" s="40" t="s">
        <v>325</v>
      </c>
      <c r="D641" s="40" t="s">
        <v>396</v>
      </c>
      <c r="E641" s="40"/>
      <c r="F641" s="40"/>
      <c r="G641" s="36">
        <f>G642</f>
        <v>0</v>
      </c>
      <c r="H641" s="36">
        <f>H642</f>
        <v>186000</v>
      </c>
    </row>
    <row r="642" spans="1:8" ht="15.75" customHeight="1">
      <c r="A642" s="65"/>
      <c r="B642" s="40"/>
      <c r="C642" s="40"/>
      <c r="D642" s="40"/>
      <c r="E642" s="40" t="s">
        <v>397</v>
      </c>
      <c r="F642" s="40"/>
      <c r="G642" s="39">
        <v>0</v>
      </c>
      <c r="H642" s="39">
        <v>186000</v>
      </c>
    </row>
    <row r="643" spans="1:8" ht="15.75" customHeight="1">
      <c r="A643" s="130"/>
      <c r="B643" s="131"/>
      <c r="C643" s="131"/>
      <c r="D643" s="131"/>
      <c r="E643" s="131"/>
      <c r="F643" s="131"/>
      <c r="G643" s="133"/>
      <c r="H643" s="133"/>
    </row>
    <row r="644" spans="1:8" ht="15.75" customHeight="1">
      <c r="A644" s="9" t="s">
        <v>520</v>
      </c>
      <c r="B644" s="16"/>
      <c r="C644" s="16"/>
      <c r="D644" s="16"/>
      <c r="E644" s="16"/>
      <c r="F644" s="16"/>
      <c r="G644" s="34"/>
      <c r="H644" s="34">
        <f>H645</f>
        <v>3009900</v>
      </c>
    </row>
    <row r="645" spans="1:8" ht="15.75" customHeight="1">
      <c r="A645" s="30" t="s">
        <v>27</v>
      </c>
      <c r="B645" s="62"/>
      <c r="C645" s="62" t="s">
        <v>28</v>
      </c>
      <c r="D645" s="62"/>
      <c r="E645" s="62"/>
      <c r="F645" s="40"/>
      <c r="G645" s="36">
        <f>SUM(G646)</f>
        <v>0</v>
      </c>
      <c r="H645" s="36">
        <f>H646+H648</f>
        <v>3009900</v>
      </c>
    </row>
    <row r="646" spans="1:8" ht="15.75" customHeight="1">
      <c r="A646" s="65"/>
      <c r="B646" s="62" t="s">
        <v>183</v>
      </c>
      <c r="C646" s="40"/>
      <c r="D646" s="40" t="s">
        <v>184</v>
      </c>
      <c r="E646" s="40"/>
      <c r="F646" s="40"/>
      <c r="G646" s="36">
        <f>G647</f>
        <v>0</v>
      </c>
      <c r="H646" s="36">
        <f>H647</f>
        <v>2370000</v>
      </c>
    </row>
    <row r="647" spans="1:9" ht="15.75" customHeight="1">
      <c r="A647" s="65"/>
      <c r="B647" s="40"/>
      <c r="C647" s="40" t="s">
        <v>499</v>
      </c>
      <c r="D647" s="40" t="s">
        <v>522</v>
      </c>
      <c r="E647" s="40"/>
      <c r="F647" s="40"/>
      <c r="G647" s="39">
        <v>0</v>
      </c>
      <c r="H647" s="39">
        <v>2370000</v>
      </c>
      <c r="I647" s="158"/>
    </row>
    <row r="648" spans="1:8" ht="15.75" customHeight="1">
      <c r="A648" s="65"/>
      <c r="B648" s="62" t="s">
        <v>228</v>
      </c>
      <c r="C648" s="40"/>
      <c r="D648" s="40" t="s">
        <v>229</v>
      </c>
      <c r="E648" s="67"/>
      <c r="F648" s="40"/>
      <c r="G648" s="39"/>
      <c r="H648" s="39">
        <f>H649</f>
        <v>639900</v>
      </c>
    </row>
    <row r="649" spans="1:9" ht="15.75" customHeight="1">
      <c r="A649" s="65"/>
      <c r="B649" s="40"/>
      <c r="C649" s="40" t="s">
        <v>230</v>
      </c>
      <c r="D649" s="40" t="s">
        <v>521</v>
      </c>
      <c r="E649" s="40"/>
      <c r="F649" s="40"/>
      <c r="G649" s="39"/>
      <c r="H649" s="39">
        <v>639900</v>
      </c>
      <c r="I649" s="158"/>
    </row>
    <row r="650" spans="1:8" ht="15.75" customHeight="1">
      <c r="A650" s="65"/>
      <c r="B650" s="40"/>
      <c r="C650" s="40"/>
      <c r="D650" s="40"/>
      <c r="E650" s="40"/>
      <c r="F650" s="40"/>
      <c r="G650" s="39"/>
      <c r="H650" s="39"/>
    </row>
    <row r="651" spans="1:8" ht="15.75" customHeight="1">
      <c r="A651" s="9" t="s">
        <v>318</v>
      </c>
      <c r="B651" s="13"/>
      <c r="C651" s="13"/>
      <c r="D651" s="13"/>
      <c r="E651" s="13"/>
      <c r="F651" s="13"/>
      <c r="G651" s="34">
        <f aca="true" t="shared" si="0" ref="G651:H653">SUM(G652)</f>
        <v>0</v>
      </c>
      <c r="H651" s="34">
        <f t="shared" si="0"/>
        <v>0</v>
      </c>
    </row>
    <row r="652" spans="1:8" ht="15.75" customHeight="1">
      <c r="A652" s="30" t="s">
        <v>31</v>
      </c>
      <c r="B652" s="62"/>
      <c r="C652" s="62" t="s">
        <v>32</v>
      </c>
      <c r="D652" s="62"/>
      <c r="E652" s="62"/>
      <c r="F652" s="40"/>
      <c r="G652" s="46">
        <f t="shared" si="0"/>
        <v>0</v>
      </c>
      <c r="H652" s="46">
        <f t="shared" si="0"/>
        <v>0</v>
      </c>
    </row>
    <row r="653" spans="1:8" ht="15.75" customHeight="1">
      <c r="A653" s="65"/>
      <c r="B653" s="40"/>
      <c r="C653" s="40" t="s">
        <v>234</v>
      </c>
      <c r="D653" s="40" t="s">
        <v>235</v>
      </c>
      <c r="E653" s="40"/>
      <c r="F653" s="40"/>
      <c r="G653" s="36">
        <f t="shared" si="0"/>
        <v>0</v>
      </c>
      <c r="H653" s="36">
        <f t="shared" si="0"/>
        <v>0</v>
      </c>
    </row>
    <row r="654" spans="1:8" ht="15.75" customHeight="1">
      <c r="A654" s="65"/>
      <c r="B654" s="40"/>
      <c r="C654" s="40"/>
      <c r="D654" s="40"/>
      <c r="E654" s="40" t="s">
        <v>319</v>
      </c>
      <c r="F654" s="40"/>
      <c r="G654" s="39">
        <v>0</v>
      </c>
      <c r="H654" s="39">
        <v>0</v>
      </c>
    </row>
    <row r="655" spans="1:8" ht="15.75" customHeight="1">
      <c r="A655" s="65"/>
      <c r="B655" s="40"/>
      <c r="C655" s="40"/>
      <c r="D655" s="40"/>
      <c r="E655" s="40"/>
      <c r="F655" s="40"/>
      <c r="G655" s="39"/>
      <c r="H655" s="39"/>
    </row>
    <row r="656" spans="1:8" ht="15.75" customHeight="1">
      <c r="A656" s="9" t="s">
        <v>320</v>
      </c>
      <c r="B656" s="13"/>
      <c r="C656" s="13"/>
      <c r="D656" s="13"/>
      <c r="E656" s="13"/>
      <c r="F656" s="13"/>
      <c r="G656" s="34">
        <f>G657</f>
        <v>2553000</v>
      </c>
      <c r="H656" s="34">
        <f>H657</f>
        <v>2953000</v>
      </c>
    </row>
    <row r="657" spans="1:8" ht="15.75" customHeight="1">
      <c r="A657" s="30" t="s">
        <v>31</v>
      </c>
      <c r="B657" s="62"/>
      <c r="C657" s="62" t="s">
        <v>32</v>
      </c>
      <c r="D657" s="62"/>
      <c r="E657" s="62"/>
      <c r="F657" s="40"/>
      <c r="G657" s="36">
        <f>SUM(G658)</f>
        <v>2553000</v>
      </c>
      <c r="H657" s="36">
        <f>SUM(H658)</f>
        <v>2953000</v>
      </c>
    </row>
    <row r="658" spans="1:8" ht="15.75" customHeight="1">
      <c r="A658" s="65"/>
      <c r="B658" s="40"/>
      <c r="C658" s="40" t="s">
        <v>234</v>
      </c>
      <c r="D658" s="40" t="s">
        <v>235</v>
      </c>
      <c r="E658" s="40"/>
      <c r="F658" s="40"/>
      <c r="G658" s="36">
        <f>SUM(G659)</f>
        <v>2553000</v>
      </c>
      <c r="H658" s="36">
        <f>SUM(H659)</f>
        <v>2953000</v>
      </c>
    </row>
    <row r="659" spans="1:9" ht="15.75" customHeight="1">
      <c r="A659" s="65"/>
      <c r="B659" s="40"/>
      <c r="C659" s="40"/>
      <c r="D659" s="40"/>
      <c r="E659" s="40" t="s">
        <v>321</v>
      </c>
      <c r="F659" s="40"/>
      <c r="G659" s="39">
        <v>2553000</v>
      </c>
      <c r="H659" s="39">
        <v>2953000</v>
      </c>
      <c r="I659" s="158"/>
    </row>
    <row r="660" spans="1:8" ht="15.75" customHeight="1">
      <c r="A660" s="65"/>
      <c r="B660" s="40"/>
      <c r="C660" s="40"/>
      <c r="D660" s="40"/>
      <c r="E660" s="40"/>
      <c r="F660" s="40"/>
      <c r="G660" s="36"/>
      <c r="H660" s="36"/>
    </row>
    <row r="661" spans="1:8" ht="15.75" customHeight="1">
      <c r="A661" s="9" t="s">
        <v>322</v>
      </c>
      <c r="B661" s="16"/>
      <c r="C661" s="16"/>
      <c r="D661" s="16"/>
      <c r="E661" s="16"/>
      <c r="F661" s="13"/>
      <c r="G661" s="34">
        <f>SUM(G662)</f>
        <v>7888250</v>
      </c>
      <c r="H661" s="34">
        <f>H662+H675</f>
        <v>6650000</v>
      </c>
    </row>
    <row r="662" spans="1:8" ht="15.75" customHeight="1">
      <c r="A662" s="30" t="s">
        <v>29</v>
      </c>
      <c r="B662" s="40"/>
      <c r="C662" s="62" t="s">
        <v>323</v>
      </c>
      <c r="D662" s="62"/>
      <c r="E662" s="62"/>
      <c r="F662" s="40"/>
      <c r="G662" s="46">
        <f>G663+G673+G675</f>
        <v>7888250</v>
      </c>
      <c r="H662" s="46">
        <f>H663+H673</f>
        <v>6500000</v>
      </c>
    </row>
    <row r="663" spans="1:8" ht="15.75" customHeight="1">
      <c r="A663" s="65"/>
      <c r="B663" s="62" t="s">
        <v>326</v>
      </c>
      <c r="C663" s="62"/>
      <c r="D663" s="62" t="s">
        <v>327</v>
      </c>
      <c r="E663" s="62"/>
      <c r="F663" s="40"/>
      <c r="G663" s="46">
        <f>SUM(G665:G672)</f>
        <v>6500000</v>
      </c>
      <c r="H663" s="46">
        <f>SUM(H665:H672)</f>
        <v>6500000</v>
      </c>
    </row>
    <row r="664" spans="1:8" ht="15.75" customHeight="1">
      <c r="A664" s="65"/>
      <c r="B664" s="62"/>
      <c r="C664" s="62"/>
      <c r="D664" s="62"/>
      <c r="E664" s="62" t="s">
        <v>328</v>
      </c>
      <c r="F664" s="40"/>
      <c r="G664" s="46">
        <v>0</v>
      </c>
      <c r="H664" s="46">
        <v>0</v>
      </c>
    </row>
    <row r="665" spans="1:8" ht="15.75" customHeight="1">
      <c r="A665" s="65"/>
      <c r="B665" s="40"/>
      <c r="C665" s="40"/>
      <c r="D665" s="40"/>
      <c r="E665" s="40" t="s">
        <v>329</v>
      </c>
      <c r="F665" s="40"/>
      <c r="G665" s="36">
        <v>200000</v>
      </c>
      <c r="H665" s="36">
        <v>200000</v>
      </c>
    </row>
    <row r="666" spans="1:8" ht="15.75" customHeight="1">
      <c r="A666" s="65"/>
      <c r="B666" s="40"/>
      <c r="C666" s="40"/>
      <c r="D666" s="40"/>
      <c r="E666" s="40" t="s">
        <v>330</v>
      </c>
      <c r="F666" s="40"/>
      <c r="G666" s="36">
        <v>400000</v>
      </c>
      <c r="H666" s="36">
        <v>400000</v>
      </c>
    </row>
    <row r="667" spans="1:8" ht="15.75" customHeight="1">
      <c r="A667" s="65"/>
      <c r="B667" s="40"/>
      <c r="C667" s="40"/>
      <c r="D667" s="40"/>
      <c r="E667" s="40" t="s">
        <v>331</v>
      </c>
      <c r="F667" s="40"/>
      <c r="G667" s="36">
        <v>900000</v>
      </c>
      <c r="H667" s="36">
        <v>900000</v>
      </c>
    </row>
    <row r="668" spans="1:8" ht="15.75" customHeight="1">
      <c r="A668" s="65"/>
      <c r="B668" s="40"/>
      <c r="C668" s="40"/>
      <c r="D668" s="40"/>
      <c r="E668" s="40" t="s">
        <v>332</v>
      </c>
      <c r="F668" s="40"/>
      <c r="G668" s="36">
        <v>1500000</v>
      </c>
      <c r="H668" s="36">
        <v>1500000</v>
      </c>
    </row>
    <row r="669" spans="1:8" ht="15.75" customHeight="1">
      <c r="A669" s="65"/>
      <c r="B669" s="40"/>
      <c r="C669" s="40"/>
      <c r="D669" s="40"/>
      <c r="E669" s="40" t="s">
        <v>333</v>
      </c>
      <c r="F669" s="40"/>
      <c r="G669" s="36">
        <v>800000</v>
      </c>
      <c r="H669" s="36">
        <v>800000</v>
      </c>
    </row>
    <row r="670" spans="1:8" ht="15.75" customHeight="1">
      <c r="A670" s="65"/>
      <c r="B670" s="40"/>
      <c r="C670" s="40"/>
      <c r="D670" s="40"/>
      <c r="E670" s="40" t="s">
        <v>334</v>
      </c>
      <c r="F670" s="40"/>
      <c r="G670" s="36">
        <v>500000</v>
      </c>
      <c r="H670" s="36">
        <v>500000</v>
      </c>
    </row>
    <row r="671" spans="1:8" ht="15.75" customHeight="1">
      <c r="A671" s="65"/>
      <c r="B671" s="40"/>
      <c r="C671" s="40"/>
      <c r="D671" s="40"/>
      <c r="E671" s="40" t="s">
        <v>335</v>
      </c>
      <c r="F671" s="40"/>
      <c r="G671" s="36">
        <v>800000</v>
      </c>
      <c r="H671" s="36">
        <v>800000</v>
      </c>
    </row>
    <row r="672" spans="1:8" ht="15.75" customHeight="1">
      <c r="A672" s="65"/>
      <c r="B672" s="40"/>
      <c r="C672" s="40"/>
      <c r="D672" s="40"/>
      <c r="E672" s="40" t="s">
        <v>336</v>
      </c>
      <c r="F672" s="40"/>
      <c r="G672" s="36">
        <v>1400000</v>
      </c>
      <c r="H672" s="36">
        <v>1400000</v>
      </c>
    </row>
    <row r="673" spans="1:8" ht="15.75" customHeight="1">
      <c r="A673" s="65"/>
      <c r="B673" s="62" t="s">
        <v>326</v>
      </c>
      <c r="C673" s="40"/>
      <c r="D673" s="40"/>
      <c r="E673" s="62" t="s">
        <v>337</v>
      </c>
      <c r="F673" s="62"/>
      <c r="G673" s="46">
        <f>G674</f>
        <v>1238250</v>
      </c>
      <c r="H673" s="46">
        <f>H674</f>
        <v>0</v>
      </c>
    </row>
    <row r="674" spans="1:8" ht="15.75" customHeight="1">
      <c r="A674" s="65"/>
      <c r="B674" s="40"/>
      <c r="C674" s="40" t="s">
        <v>438</v>
      </c>
      <c r="D674" s="40"/>
      <c r="E674" s="40" t="s">
        <v>338</v>
      </c>
      <c r="F674" s="40"/>
      <c r="G674" s="36">
        <v>1238250</v>
      </c>
      <c r="H674" s="36">
        <v>0</v>
      </c>
    </row>
    <row r="675" spans="1:8" ht="15.75" customHeight="1">
      <c r="A675" s="30" t="s">
        <v>31</v>
      </c>
      <c r="B675" s="62"/>
      <c r="C675" s="62" t="s">
        <v>32</v>
      </c>
      <c r="D675" s="62"/>
      <c r="E675" s="62"/>
      <c r="F675" s="40"/>
      <c r="G675" s="36">
        <f>G676</f>
        <v>150000</v>
      </c>
      <c r="H675" s="46">
        <f>H676</f>
        <v>150000</v>
      </c>
    </row>
    <row r="676" spans="1:8" ht="15.75" customHeight="1">
      <c r="A676" s="65"/>
      <c r="B676" s="40"/>
      <c r="C676" s="40" t="s">
        <v>398</v>
      </c>
      <c r="D676" s="40" t="s">
        <v>235</v>
      </c>
      <c r="E676" s="40"/>
      <c r="F676" s="40"/>
      <c r="G676" s="36">
        <f>G677</f>
        <v>150000</v>
      </c>
      <c r="H676" s="36">
        <f>H677</f>
        <v>150000</v>
      </c>
    </row>
    <row r="677" spans="1:8" ht="15.75" customHeight="1">
      <c r="A677" s="65"/>
      <c r="B677" s="40"/>
      <c r="C677" s="40"/>
      <c r="D677" s="40"/>
      <c r="E677" s="40" t="s">
        <v>460</v>
      </c>
      <c r="F677" s="40"/>
      <c r="G677" s="36">
        <v>150000</v>
      </c>
      <c r="H677" s="36">
        <v>150000</v>
      </c>
    </row>
    <row r="678" spans="1:8" ht="15.75" customHeight="1">
      <c r="A678" s="65"/>
      <c r="B678" s="40"/>
      <c r="C678" s="40"/>
      <c r="D678" s="40"/>
      <c r="E678" s="40"/>
      <c r="F678" s="40"/>
      <c r="G678" s="36"/>
      <c r="H678" s="36"/>
    </row>
    <row r="679" spans="1:8" ht="15.75" customHeight="1">
      <c r="A679" s="9" t="s">
        <v>462</v>
      </c>
      <c r="B679" s="16"/>
      <c r="C679" s="16"/>
      <c r="D679" s="16"/>
      <c r="E679" s="42"/>
      <c r="F679" s="82"/>
      <c r="G679" s="143">
        <f>G680+G687+G689</f>
        <v>989086</v>
      </c>
      <c r="H679" s="143">
        <f>H680+H687+H689+H693</f>
        <v>2894086</v>
      </c>
    </row>
    <row r="680" spans="1:8" ht="15.75" customHeight="1">
      <c r="A680" s="30" t="s">
        <v>23</v>
      </c>
      <c r="B680" s="62"/>
      <c r="C680" s="62" t="s">
        <v>163</v>
      </c>
      <c r="D680" s="62"/>
      <c r="E680" s="62"/>
      <c r="F680" s="40"/>
      <c r="G680" s="36">
        <f>G681</f>
        <v>753759</v>
      </c>
      <c r="H680" s="36">
        <f>H681</f>
        <v>753759</v>
      </c>
    </row>
    <row r="681" spans="1:8" ht="15.75" customHeight="1">
      <c r="A681" s="65"/>
      <c r="B681" s="62" t="s">
        <v>164</v>
      </c>
      <c r="C681" s="62"/>
      <c r="D681" s="62" t="s">
        <v>165</v>
      </c>
      <c r="E681" s="62"/>
      <c r="F681" s="40"/>
      <c r="G681" s="36">
        <f>SUM(G682:G686)</f>
        <v>753759</v>
      </c>
      <c r="H681" s="36">
        <f>SUM(H682:H686)</f>
        <v>753759</v>
      </c>
    </row>
    <row r="682" spans="1:8" ht="15.75" customHeight="1">
      <c r="A682" s="27"/>
      <c r="B682" s="40"/>
      <c r="C682" s="40" t="s">
        <v>166</v>
      </c>
      <c r="D682" s="40" t="s">
        <v>167</v>
      </c>
      <c r="E682" s="40"/>
      <c r="F682" s="40"/>
      <c r="G682" s="36">
        <v>655999</v>
      </c>
      <c r="H682" s="36">
        <v>655999</v>
      </c>
    </row>
    <row r="683" spans="1:8" ht="15.75" customHeight="1">
      <c r="A683" s="27"/>
      <c r="B683" s="40"/>
      <c r="C683" s="40" t="s">
        <v>425</v>
      </c>
      <c r="D683" s="40" t="s">
        <v>426</v>
      </c>
      <c r="E683" s="40"/>
      <c r="F683" s="40"/>
      <c r="G683" s="36">
        <v>70000</v>
      </c>
      <c r="H683" s="36">
        <v>70000</v>
      </c>
    </row>
    <row r="684" spans="1:8" ht="15.75" customHeight="1">
      <c r="A684" s="65"/>
      <c r="B684" s="40"/>
      <c r="C684" s="40" t="s">
        <v>168</v>
      </c>
      <c r="D684" s="40" t="s">
        <v>169</v>
      </c>
      <c r="E684" s="40"/>
      <c r="F684" s="40"/>
      <c r="G684" s="36">
        <v>0</v>
      </c>
      <c r="H684" s="36">
        <v>0</v>
      </c>
    </row>
    <row r="685" spans="1:8" ht="15.75" customHeight="1">
      <c r="A685" s="65"/>
      <c r="B685" s="40"/>
      <c r="C685" s="40" t="s">
        <v>277</v>
      </c>
      <c r="D685" s="40" t="s">
        <v>278</v>
      </c>
      <c r="E685" s="40"/>
      <c r="F685" s="40"/>
      <c r="G685" s="36">
        <v>17460</v>
      </c>
      <c r="H685" s="36">
        <v>17460</v>
      </c>
    </row>
    <row r="686" spans="1:8" ht="15.75" customHeight="1">
      <c r="A686" s="65"/>
      <c r="B686" s="40"/>
      <c r="C686" s="65" t="s">
        <v>270</v>
      </c>
      <c r="D686" s="40" t="s">
        <v>165</v>
      </c>
      <c r="E686" s="40"/>
      <c r="F686" s="40"/>
      <c r="G686" s="36">
        <v>10300</v>
      </c>
      <c r="H686" s="36">
        <v>10300</v>
      </c>
    </row>
    <row r="687" spans="1:8" ht="15.75" customHeight="1">
      <c r="A687" s="30" t="s">
        <v>25</v>
      </c>
      <c r="B687" s="62"/>
      <c r="C687" s="62" t="s">
        <v>179</v>
      </c>
      <c r="D687" s="69"/>
      <c r="E687" s="69"/>
      <c r="F687" s="40"/>
      <c r="G687" s="36">
        <f>G688</f>
        <v>198800</v>
      </c>
      <c r="H687" s="36">
        <f>H688</f>
        <v>198800</v>
      </c>
    </row>
    <row r="688" spans="1:8" ht="15.75" customHeight="1">
      <c r="A688" s="65"/>
      <c r="B688" s="40"/>
      <c r="C688" s="40"/>
      <c r="D688" s="67" t="s">
        <v>180</v>
      </c>
      <c r="E688" s="40"/>
      <c r="F688" s="40"/>
      <c r="G688" s="36">
        <v>198800</v>
      </c>
      <c r="H688" s="36">
        <v>198800</v>
      </c>
    </row>
    <row r="689" spans="1:8" ht="15.75" customHeight="1">
      <c r="A689" s="30" t="s">
        <v>27</v>
      </c>
      <c r="B689" s="62"/>
      <c r="C689" s="62" t="s">
        <v>28</v>
      </c>
      <c r="D689" s="62"/>
      <c r="E689" s="62"/>
      <c r="F689" s="40"/>
      <c r="G689" s="36">
        <f>G690</f>
        <v>36527</v>
      </c>
      <c r="H689" s="36">
        <f>H690</f>
        <v>36527</v>
      </c>
    </row>
    <row r="690" spans="1:8" ht="15.75" customHeight="1">
      <c r="A690" s="71"/>
      <c r="B690" s="62" t="s">
        <v>220</v>
      </c>
      <c r="C690" s="72"/>
      <c r="D690" s="62" t="s">
        <v>221</v>
      </c>
      <c r="E690" s="72"/>
      <c r="F690" s="40"/>
      <c r="G690" s="36">
        <f>G691</f>
        <v>36527</v>
      </c>
      <c r="H690" s="36">
        <f>H691</f>
        <v>36527</v>
      </c>
    </row>
    <row r="691" spans="1:8" ht="15.75" customHeight="1">
      <c r="A691" s="65"/>
      <c r="B691" s="40"/>
      <c r="C691" s="40" t="s">
        <v>222</v>
      </c>
      <c r="D691" s="40" t="s">
        <v>223</v>
      </c>
      <c r="E691" s="40"/>
      <c r="F691" s="40"/>
      <c r="G691" s="36">
        <v>36527</v>
      </c>
      <c r="H691" s="36">
        <v>36527</v>
      </c>
    </row>
    <row r="692" spans="1:8" ht="15.75" customHeight="1">
      <c r="A692" s="65"/>
      <c r="B692" s="40"/>
      <c r="C692" s="40"/>
      <c r="D692" s="40"/>
      <c r="E692" s="67" t="s">
        <v>224</v>
      </c>
      <c r="F692" s="40"/>
      <c r="G692" s="36">
        <v>36527</v>
      </c>
      <c r="H692" s="36">
        <v>36527</v>
      </c>
    </row>
    <row r="693" spans="1:8" ht="15.75" customHeight="1">
      <c r="A693" s="78" t="s">
        <v>34</v>
      </c>
      <c r="B693" s="40"/>
      <c r="C693" s="62" t="s">
        <v>35</v>
      </c>
      <c r="D693" s="40"/>
      <c r="E693" s="40"/>
      <c r="F693" s="40"/>
      <c r="G693" s="36"/>
      <c r="H693" s="46">
        <f>SUM(H694+H696)</f>
        <v>1905000</v>
      </c>
    </row>
    <row r="694" spans="1:8" ht="15.75" customHeight="1">
      <c r="A694" s="65"/>
      <c r="B694" s="40" t="s">
        <v>299</v>
      </c>
      <c r="C694" s="40"/>
      <c r="D694" s="40" t="s">
        <v>300</v>
      </c>
      <c r="E694" s="40"/>
      <c r="F694" s="40"/>
      <c r="G694" s="36"/>
      <c r="H694" s="36">
        <f>SUM(H695)</f>
        <v>1500000</v>
      </c>
    </row>
    <row r="695" spans="1:8" ht="15.75" customHeight="1">
      <c r="A695" s="65"/>
      <c r="B695" s="40"/>
      <c r="C695" s="40"/>
      <c r="D695" s="40"/>
      <c r="E695" s="40" t="s">
        <v>478</v>
      </c>
      <c r="F695" s="40"/>
      <c r="G695" s="36"/>
      <c r="H695" s="36">
        <v>1500000</v>
      </c>
    </row>
    <row r="696" spans="1:8" ht="15.75" customHeight="1">
      <c r="A696" s="65"/>
      <c r="B696" s="40" t="s">
        <v>265</v>
      </c>
      <c r="C696" s="40"/>
      <c r="D696" s="40" t="s">
        <v>266</v>
      </c>
      <c r="E696" s="40"/>
      <c r="F696" s="40"/>
      <c r="G696" s="36"/>
      <c r="H696" s="36">
        <v>405000</v>
      </c>
    </row>
    <row r="697" spans="1:8" ht="15.75" customHeight="1">
      <c r="A697" s="65"/>
      <c r="B697" s="40"/>
      <c r="C697" s="40"/>
      <c r="D697" s="40"/>
      <c r="E697" s="40"/>
      <c r="F697" s="40"/>
      <c r="G697" s="36"/>
      <c r="H697" s="36"/>
    </row>
    <row r="698" spans="1:8" ht="15.75" customHeight="1">
      <c r="A698" s="65"/>
      <c r="B698" s="40"/>
      <c r="C698" s="40"/>
      <c r="D698" s="40"/>
      <c r="E698" s="40"/>
      <c r="F698" s="40"/>
      <c r="G698" s="36"/>
      <c r="H698" s="36"/>
    </row>
    <row r="699" spans="1:8" ht="15.75" customHeight="1">
      <c r="A699" s="19"/>
      <c r="B699" s="13"/>
      <c r="C699" s="16" t="s">
        <v>339</v>
      </c>
      <c r="D699" s="16"/>
      <c r="E699" s="16"/>
      <c r="F699" s="82">
        <f>F11+F105+F194+F263+F289+F401+F468+F526+F568</f>
        <v>28.25</v>
      </c>
      <c r="G699" s="34">
        <f>G10+G105+G137+G159+G179+G194+G241+G245+G254+G263+G289+G352+G374+G381+G401+G449+G464+G468+G518+G526+G568+G651+G656+G661+G639+G88+G625+G154+G92+G149+G679+G97</f>
        <v>529313392</v>
      </c>
      <c r="H699" s="34">
        <f>H10+H105+H137+H159+H179+H194+H241+H245+H249+H254+H263+H289+H352+H374+H381+H401+H449+H464+H468+H518+H526+H568+H651+H656+H661+H639+H88+H625+H154+H92+H149+H679+H97+H644</f>
        <v>706078936</v>
      </c>
    </row>
    <row r="700" spans="1:8" ht="15.75" customHeight="1">
      <c r="A700" s="65"/>
      <c r="B700" s="40"/>
      <c r="C700" s="62"/>
      <c r="D700" s="62"/>
      <c r="E700" s="62"/>
      <c r="F700" s="95"/>
      <c r="G700" s="46"/>
      <c r="H700" s="46"/>
    </row>
    <row r="701" spans="1:8" ht="15.75" customHeight="1">
      <c r="A701" s="30" t="s">
        <v>23</v>
      </c>
      <c r="B701" s="62"/>
      <c r="C701" s="62" t="s">
        <v>163</v>
      </c>
      <c r="D701" s="62"/>
      <c r="E701" s="62"/>
      <c r="F701" s="40"/>
      <c r="G701" s="36">
        <f>G11+G106+G160+G195+G264+G290+G402+G469+G527+G569+G680</f>
        <v>82604019</v>
      </c>
      <c r="H701" s="36">
        <f>H11+H106+H160+H195+H264+H290+H402+H469+H527+H569+H680</f>
        <v>83649429</v>
      </c>
    </row>
    <row r="702" spans="1:8" ht="15.75" customHeight="1">
      <c r="A702" s="30" t="s">
        <v>25</v>
      </c>
      <c r="B702" s="62"/>
      <c r="C702" s="62" t="s">
        <v>179</v>
      </c>
      <c r="D702" s="69"/>
      <c r="E702" s="69"/>
      <c r="F702" s="40"/>
      <c r="G702" s="36">
        <f>G25+G113+G166+G205+G270+G302+G411+G477+G534+G579+G687</f>
        <v>17730560</v>
      </c>
      <c r="H702" s="36">
        <f>H25+H113+H166+H205+H270+H302+H411+H477+H534+H579+H687</f>
        <v>17933560</v>
      </c>
    </row>
    <row r="703" spans="1:8" ht="15.75" customHeight="1">
      <c r="A703" s="30" t="s">
        <v>27</v>
      </c>
      <c r="B703" s="62"/>
      <c r="C703" s="62" t="s">
        <v>28</v>
      </c>
      <c r="D703" s="62"/>
      <c r="E703" s="62"/>
      <c r="F703" s="40"/>
      <c r="G703" s="36">
        <f>G30+G118+G138+G180+G210+G255+G275+G309+G353+G382+G415+G450+G482+G519+G538+G586+G626+G689</f>
        <v>159864627</v>
      </c>
      <c r="H703" s="36">
        <f>H30+H118+H138+H180+H210+H255+H275+H309+H353+H382+H415+H450+H482+H519+H538+H586+H626+H689+H645+H169</f>
        <v>163595580</v>
      </c>
    </row>
    <row r="704" spans="1:8" ht="15.75" customHeight="1">
      <c r="A704" s="30" t="s">
        <v>29</v>
      </c>
      <c r="B704" s="40"/>
      <c r="C704" s="62" t="s">
        <v>323</v>
      </c>
      <c r="D704" s="62"/>
      <c r="E704" s="62"/>
      <c r="F704" s="40"/>
      <c r="G704" s="36">
        <f>G662</f>
        <v>7888250</v>
      </c>
      <c r="H704" s="36">
        <f>H640+H662</f>
        <v>6686000</v>
      </c>
    </row>
    <row r="705" spans="1:8" ht="15.75" customHeight="1">
      <c r="A705" s="30" t="s">
        <v>31</v>
      </c>
      <c r="B705" s="62"/>
      <c r="C705" s="62" t="s">
        <v>32</v>
      </c>
      <c r="D705" s="62"/>
      <c r="E705" s="62"/>
      <c r="F705" s="96"/>
      <c r="G705" s="36">
        <f>G67+G371+G375+G398+G465+G640+G652+G657+G635+G155+G150+G99</f>
        <v>135962345</v>
      </c>
      <c r="H705" s="36">
        <f>H67+H371+H375+H398+H465+H652+H657+H635+H155+H150+H99+H675+H89</f>
        <v>160199936</v>
      </c>
    </row>
    <row r="706" spans="1:8" ht="15.75" customHeight="1">
      <c r="A706" s="30" t="s">
        <v>34</v>
      </c>
      <c r="B706" s="62"/>
      <c r="C706" s="195" t="s">
        <v>35</v>
      </c>
      <c r="D706" s="195"/>
      <c r="E706" s="195"/>
      <c r="F706" s="40"/>
      <c r="G706" s="36">
        <f>G340+G145+G620+G78</f>
        <v>65893000</v>
      </c>
      <c r="H706" s="36">
        <f>H340+H145+H250+H620+H693+H78+H510+H175</f>
        <v>189434600</v>
      </c>
    </row>
    <row r="707" spans="1:8" ht="15.75" customHeight="1">
      <c r="A707" s="30" t="s">
        <v>36</v>
      </c>
      <c r="B707" s="62"/>
      <c r="C707" s="195" t="s">
        <v>340</v>
      </c>
      <c r="D707" s="195"/>
      <c r="E707" s="195"/>
      <c r="F707" s="40"/>
      <c r="G707" s="36">
        <f>G347+G514+G190+G445</f>
        <v>46800000</v>
      </c>
      <c r="H707" s="36">
        <f>H347+H514+H190+H445</f>
        <v>72009240</v>
      </c>
    </row>
    <row r="708" spans="1:8" ht="15.75" customHeight="1">
      <c r="A708" s="30" t="s">
        <v>38</v>
      </c>
      <c r="B708" s="62"/>
      <c r="C708" s="62" t="s">
        <v>39</v>
      </c>
      <c r="D708" s="62"/>
      <c r="E708" s="62"/>
      <c r="F708" s="96"/>
      <c r="G708" s="36">
        <f>G242+G246+G83+G377</f>
        <v>4505000</v>
      </c>
      <c r="H708" s="36">
        <f>H242+H246+H83+H377</f>
        <v>4505000</v>
      </c>
    </row>
    <row r="709" spans="1:8" ht="15.75" customHeight="1">
      <c r="A709" s="30" t="s">
        <v>41</v>
      </c>
      <c r="B709" s="62"/>
      <c r="C709" s="62" t="s">
        <v>40</v>
      </c>
      <c r="D709" s="62"/>
      <c r="E709" s="62"/>
      <c r="F709" s="40"/>
      <c r="G709" s="36">
        <f>G93</f>
        <v>8065591</v>
      </c>
      <c r="H709" s="36">
        <f>H93</f>
        <v>8065591</v>
      </c>
    </row>
    <row r="710" spans="1:8" ht="15.75" customHeight="1">
      <c r="A710" s="30"/>
      <c r="B710" s="62"/>
      <c r="C710" s="62" t="s">
        <v>339</v>
      </c>
      <c r="D710" s="62"/>
      <c r="E710" s="62"/>
      <c r="F710" s="62"/>
      <c r="G710" s="46">
        <f>SUM(G701:G709)</f>
        <v>529313392</v>
      </c>
      <c r="H710" s="46">
        <f>SUM(H701:H709)</f>
        <v>706078936</v>
      </c>
    </row>
  </sheetData>
  <sheetProtection selectLockedCells="1" selectUnlockedCells="1"/>
  <mergeCells count="13">
    <mergeCell ref="H8:H9"/>
    <mergeCell ref="A1:G1"/>
    <mergeCell ref="A3:G3"/>
    <mergeCell ref="A4:G4"/>
    <mergeCell ref="A5:G5"/>
    <mergeCell ref="A6:G6"/>
    <mergeCell ref="A2:G2"/>
    <mergeCell ref="F7:G7"/>
    <mergeCell ref="A8:E9"/>
    <mergeCell ref="F8:F9"/>
    <mergeCell ref="G8:G9"/>
    <mergeCell ref="C706:E706"/>
    <mergeCell ref="C707:E707"/>
  </mergeCells>
  <printOptions headings="1" horizontalCentered="1"/>
  <pageMargins left="0.25" right="0.25" top="0.75" bottom="0.75" header="0.5118055555555555" footer="0.3"/>
  <pageSetup horizontalDpi="300" verticalDpi="300" orientation="portrait" paperSize="9" scale="67" r:id="rId1"/>
  <headerFooter alignWithMargins="0">
    <oddFooter>&amp;C&amp;P. oldal, összesen: &amp;N</oddFooter>
  </headerFooter>
  <rowBreaks count="11" manualBreakCount="11">
    <brk id="56" max="7" man="1"/>
    <brk id="117" max="7" man="1"/>
    <brk id="178" max="7" man="1"/>
    <brk id="240" max="7" man="1"/>
    <brk id="288" max="7" man="1"/>
    <brk id="350" max="7" man="1"/>
    <brk id="400" max="7" man="1"/>
    <brk id="463" max="7" man="1"/>
    <brk id="525" max="7" man="1"/>
    <brk id="585" max="7" man="1"/>
    <brk id="64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3" width="12.7109375" style="0" customWidth="1"/>
    <col min="4" max="4" width="3.00390625" style="0" customWidth="1"/>
    <col min="5" max="6" width="13.28125" style="0" customWidth="1"/>
    <col min="7" max="7" width="8.28125" style="0" customWidth="1"/>
    <col min="8" max="8" width="13.140625" style="0" customWidth="1"/>
    <col min="9" max="9" width="18.28125" style="0" customWidth="1"/>
    <col min="10" max="255" width="9.140625" style="0" customWidth="1"/>
  </cols>
  <sheetData>
    <row r="1" spans="1:8" ht="15.75">
      <c r="A1" s="185" t="s">
        <v>593</v>
      </c>
      <c r="B1" s="185"/>
      <c r="C1" s="185"/>
      <c r="D1" s="185"/>
      <c r="E1" s="185"/>
      <c r="F1" s="185"/>
      <c r="G1" s="185"/>
      <c r="H1" s="185"/>
    </row>
    <row r="2" spans="1:8" ht="15.75">
      <c r="A2" s="185" t="s">
        <v>567</v>
      </c>
      <c r="B2" s="185"/>
      <c r="C2" s="185"/>
      <c r="D2" s="185"/>
      <c r="E2" s="185"/>
      <c r="F2" s="185"/>
      <c r="G2" s="185"/>
      <c r="H2" s="185"/>
    </row>
    <row r="3" spans="1:8" ht="15.75">
      <c r="A3" s="173"/>
      <c r="B3" s="173"/>
      <c r="C3" s="173"/>
      <c r="D3" s="173"/>
      <c r="E3" s="173"/>
      <c r="F3" s="173"/>
      <c r="G3" s="173"/>
      <c r="H3" s="173"/>
    </row>
    <row r="4" spans="1:8" ht="15.75">
      <c r="A4" s="179" t="s">
        <v>0</v>
      </c>
      <c r="B4" s="179"/>
      <c r="C4" s="179"/>
      <c r="D4" s="179"/>
      <c r="E4" s="179"/>
      <c r="F4" s="179"/>
      <c r="G4" s="179"/>
      <c r="H4" s="179"/>
    </row>
    <row r="5" spans="1:8" ht="15.75">
      <c r="A5" s="179" t="s">
        <v>555</v>
      </c>
      <c r="B5" s="179"/>
      <c r="C5" s="179"/>
      <c r="D5" s="179"/>
      <c r="E5" s="179"/>
      <c r="F5" s="179"/>
      <c r="G5" s="179"/>
      <c r="H5" s="179"/>
    </row>
    <row r="6" spans="1:8" ht="15.75">
      <c r="A6" s="179" t="s">
        <v>152</v>
      </c>
      <c r="B6" s="179"/>
      <c r="C6" s="179"/>
      <c r="D6" s="179"/>
      <c r="E6" s="179"/>
      <c r="F6" s="179"/>
      <c r="G6" s="179"/>
      <c r="H6" s="179"/>
    </row>
    <row r="7" spans="1:8" ht="15.75">
      <c r="A7" s="57"/>
      <c r="B7" s="57"/>
      <c r="C7" s="57"/>
      <c r="D7" s="23"/>
      <c r="E7" s="193" t="s">
        <v>421</v>
      </c>
      <c r="F7" s="193"/>
      <c r="G7" s="193"/>
      <c r="H7" s="193"/>
    </row>
    <row r="8" spans="1:8" ht="12.75" customHeight="1">
      <c r="A8" s="197" t="s">
        <v>153</v>
      </c>
      <c r="B8" s="197"/>
      <c r="C8" s="197"/>
      <c r="D8" s="197"/>
      <c r="E8" s="188" t="s">
        <v>154</v>
      </c>
      <c r="F8" s="189" t="s">
        <v>155</v>
      </c>
      <c r="G8" s="189" t="s">
        <v>341</v>
      </c>
      <c r="H8" s="189" t="s">
        <v>156</v>
      </c>
    </row>
    <row r="9" spans="1:8" ht="12.75" customHeight="1">
      <c r="A9" s="197"/>
      <c r="B9" s="197"/>
      <c r="C9" s="197"/>
      <c r="D9" s="197"/>
      <c r="E9" s="188"/>
      <c r="F9" s="189"/>
      <c r="G9" s="189"/>
      <c r="H9" s="189"/>
    </row>
    <row r="10" spans="1:8" ht="12.75" customHeight="1">
      <c r="A10" s="197"/>
      <c r="B10" s="197"/>
      <c r="C10" s="197"/>
      <c r="D10" s="197"/>
      <c r="E10" s="188"/>
      <c r="F10" s="189"/>
      <c r="G10" s="189"/>
      <c r="H10" s="189"/>
    </row>
    <row r="11" spans="1:8" ht="15" customHeight="1">
      <c r="A11" s="197"/>
      <c r="B11" s="197"/>
      <c r="C11" s="197"/>
      <c r="D11" s="197"/>
      <c r="E11" s="188"/>
      <c r="F11" s="189"/>
      <c r="G11" s="189"/>
      <c r="H11" s="189"/>
    </row>
    <row r="12" spans="1:8" ht="15.75">
      <c r="A12" s="97" t="s">
        <v>342</v>
      </c>
      <c r="B12" s="98"/>
      <c r="C12" s="98"/>
      <c r="D12" s="98"/>
      <c r="E12" s="56">
        <v>135137979</v>
      </c>
      <c r="F12" s="120"/>
      <c r="G12" s="56"/>
      <c r="H12" s="56">
        <f>SUM(E12:G12)</f>
        <v>135137979</v>
      </c>
    </row>
    <row r="13" spans="1:8" ht="15.75">
      <c r="A13" s="97" t="s">
        <v>416</v>
      </c>
      <c r="B13" s="98"/>
      <c r="C13" s="98"/>
      <c r="D13" s="98"/>
      <c r="E13" s="56">
        <v>380067</v>
      </c>
      <c r="F13" s="120"/>
      <c r="G13" s="56"/>
      <c r="H13" s="56">
        <f aca="true" t="shared" si="0" ref="H13:H45">SUM(E13:G13)</f>
        <v>380067</v>
      </c>
    </row>
    <row r="14" spans="1:8" ht="15.75">
      <c r="A14" s="117" t="s">
        <v>379</v>
      </c>
      <c r="B14" s="118"/>
      <c r="C14" s="118"/>
      <c r="D14" s="119"/>
      <c r="E14" s="53">
        <v>8065591</v>
      </c>
      <c r="F14" s="120"/>
      <c r="G14" s="56"/>
      <c r="H14" s="56">
        <f t="shared" si="0"/>
        <v>8065591</v>
      </c>
    </row>
    <row r="15" spans="1:8" ht="15.75">
      <c r="A15" s="117" t="s">
        <v>417</v>
      </c>
      <c r="B15" s="118"/>
      <c r="C15" s="118"/>
      <c r="D15" s="119"/>
      <c r="E15" s="53">
        <v>55328350</v>
      </c>
      <c r="F15" s="120"/>
      <c r="G15" s="56"/>
      <c r="H15" s="56">
        <f t="shared" si="0"/>
        <v>55328350</v>
      </c>
    </row>
    <row r="16" spans="1:8" ht="15.75">
      <c r="A16" s="99" t="s">
        <v>414</v>
      </c>
      <c r="B16" s="100"/>
      <c r="C16" s="100"/>
      <c r="D16" s="101"/>
      <c r="E16" s="53">
        <v>2555550</v>
      </c>
      <c r="F16" s="56"/>
      <c r="G16" s="56"/>
      <c r="H16" s="56">
        <f t="shared" si="0"/>
        <v>2555550</v>
      </c>
    </row>
    <row r="17" spans="1:8" ht="15.75">
      <c r="A17" s="97" t="s">
        <v>343</v>
      </c>
      <c r="B17" s="102"/>
      <c r="C17" s="102"/>
      <c r="D17" s="102"/>
      <c r="E17" s="53">
        <v>101882500</v>
      </c>
      <c r="F17" s="56"/>
      <c r="G17" s="56"/>
      <c r="H17" s="56">
        <f>SUM(E17:G17)</f>
        <v>101882500</v>
      </c>
    </row>
    <row r="18" spans="1:8" ht="15.75">
      <c r="A18" s="97" t="s">
        <v>418</v>
      </c>
      <c r="B18" s="102"/>
      <c r="C18" s="102"/>
      <c r="D18" s="102"/>
      <c r="E18" s="53"/>
      <c r="F18" s="56">
        <v>300000</v>
      </c>
      <c r="G18" s="56"/>
      <c r="H18" s="56">
        <f t="shared" si="0"/>
        <v>300000</v>
      </c>
    </row>
    <row r="19" spans="1:8" ht="15.75">
      <c r="A19" s="97" t="s">
        <v>344</v>
      </c>
      <c r="B19" s="102"/>
      <c r="C19" s="102"/>
      <c r="D19" s="102"/>
      <c r="E19" s="53"/>
      <c r="F19" s="56">
        <v>200000</v>
      </c>
      <c r="G19" s="56"/>
      <c r="H19" s="56">
        <f t="shared" si="0"/>
        <v>200000</v>
      </c>
    </row>
    <row r="20" spans="1:8" ht="15.75">
      <c r="A20" s="99" t="s">
        <v>109</v>
      </c>
      <c r="B20" s="100"/>
      <c r="C20" s="100"/>
      <c r="D20" s="101"/>
      <c r="E20" s="53">
        <v>11735320</v>
      </c>
      <c r="F20" s="56"/>
      <c r="G20" s="56"/>
      <c r="H20" s="56">
        <f t="shared" si="0"/>
        <v>11735320</v>
      </c>
    </row>
    <row r="21" spans="1:8" ht="15.75">
      <c r="A21" s="97" t="s">
        <v>271</v>
      </c>
      <c r="B21" s="102"/>
      <c r="C21" s="102"/>
      <c r="D21" s="102"/>
      <c r="E21" s="53">
        <v>11191240</v>
      </c>
      <c r="F21" s="56"/>
      <c r="G21" s="56"/>
      <c r="H21" s="56">
        <f t="shared" si="0"/>
        <v>11191240</v>
      </c>
    </row>
    <row r="22" spans="1:8" ht="15.75">
      <c r="A22" s="97" t="s">
        <v>111</v>
      </c>
      <c r="B22" s="102"/>
      <c r="C22" s="102"/>
      <c r="D22" s="102"/>
      <c r="E22" s="120"/>
      <c r="F22" s="56">
        <v>6265850</v>
      </c>
      <c r="G22" s="56"/>
      <c r="H22" s="56">
        <f t="shared" si="0"/>
        <v>6265850</v>
      </c>
    </row>
    <row r="23" spans="1:8" ht="15.75">
      <c r="A23" s="99" t="s">
        <v>114</v>
      </c>
      <c r="B23" s="100"/>
      <c r="C23" s="100"/>
      <c r="D23" s="101"/>
      <c r="E23" s="53"/>
      <c r="F23" s="56">
        <v>1090000</v>
      </c>
      <c r="G23" s="56"/>
      <c r="H23" s="56">
        <f t="shared" si="0"/>
        <v>1090000</v>
      </c>
    </row>
    <row r="24" spans="1:8" ht="15.75">
      <c r="A24" s="99" t="s">
        <v>284</v>
      </c>
      <c r="B24" s="100"/>
      <c r="C24" s="100"/>
      <c r="D24" s="101"/>
      <c r="E24" s="53"/>
      <c r="F24" s="56">
        <v>2000000</v>
      </c>
      <c r="G24" s="56"/>
      <c r="H24" s="56">
        <f t="shared" si="0"/>
        <v>2000000</v>
      </c>
    </row>
    <row r="25" spans="1:8" ht="15.75">
      <c r="A25" s="99" t="s">
        <v>582</v>
      </c>
      <c r="B25" s="100"/>
      <c r="C25" s="100"/>
      <c r="D25" s="101"/>
      <c r="E25" s="53"/>
      <c r="F25" s="56">
        <v>68470000</v>
      </c>
      <c r="G25" s="56"/>
      <c r="H25" s="56">
        <f t="shared" si="0"/>
        <v>68470000</v>
      </c>
    </row>
    <row r="26" spans="1:8" ht="15.75">
      <c r="A26" s="99" t="s">
        <v>285</v>
      </c>
      <c r="B26" s="100"/>
      <c r="C26" s="100"/>
      <c r="D26" s="101"/>
      <c r="E26" s="53">
        <v>16500000</v>
      </c>
      <c r="F26" s="56"/>
      <c r="G26" s="56"/>
      <c r="H26" s="56">
        <f t="shared" si="0"/>
        <v>16500000</v>
      </c>
    </row>
    <row r="27" spans="1:8" ht="15.75">
      <c r="A27" s="99" t="s">
        <v>286</v>
      </c>
      <c r="B27" s="100"/>
      <c r="C27" s="100"/>
      <c r="D27" s="101"/>
      <c r="E27" s="53">
        <v>6746000</v>
      </c>
      <c r="F27" s="56"/>
      <c r="G27" s="56"/>
      <c r="H27" s="56">
        <f t="shared" si="0"/>
        <v>6746000</v>
      </c>
    </row>
    <row r="28" spans="1:8" ht="15.75">
      <c r="A28" s="97" t="s">
        <v>115</v>
      </c>
      <c r="B28" s="102"/>
      <c r="C28" s="102"/>
      <c r="D28" s="102"/>
      <c r="E28" s="53">
        <v>92326200</v>
      </c>
      <c r="F28" s="56"/>
      <c r="G28" s="56"/>
      <c r="H28" s="56">
        <f t="shared" si="0"/>
        <v>92326200</v>
      </c>
    </row>
    <row r="29" spans="1:8" ht="15.75">
      <c r="A29" s="99" t="s">
        <v>301</v>
      </c>
      <c r="B29" s="100"/>
      <c r="C29" s="100"/>
      <c r="D29" s="101"/>
      <c r="E29" s="53">
        <v>3651400</v>
      </c>
      <c r="F29" s="56"/>
      <c r="G29" s="56"/>
      <c r="H29" s="56">
        <f t="shared" si="0"/>
        <v>3651400</v>
      </c>
    </row>
    <row r="30" spans="1:8" ht="15.75">
      <c r="A30" s="99" t="s">
        <v>302</v>
      </c>
      <c r="B30" s="100"/>
      <c r="C30" s="100"/>
      <c r="D30" s="101"/>
      <c r="E30" s="53">
        <v>1500000</v>
      </c>
      <c r="F30" s="56"/>
      <c r="G30" s="56"/>
      <c r="H30" s="56">
        <f t="shared" si="0"/>
        <v>1500000</v>
      </c>
    </row>
    <row r="31" spans="1:8" ht="15.75">
      <c r="A31" s="99" t="s">
        <v>116</v>
      </c>
      <c r="B31" s="100"/>
      <c r="C31" s="100"/>
      <c r="D31" s="101"/>
      <c r="E31" s="53">
        <v>3200000</v>
      </c>
      <c r="F31" s="56"/>
      <c r="G31" s="56"/>
      <c r="H31" s="56">
        <f t="shared" si="0"/>
        <v>3200000</v>
      </c>
    </row>
    <row r="32" spans="1:8" ht="15.75">
      <c r="A32" s="99" t="s">
        <v>117</v>
      </c>
      <c r="B32" s="100"/>
      <c r="C32" s="100"/>
      <c r="D32" s="101"/>
      <c r="E32" s="53">
        <v>5654170</v>
      </c>
      <c r="F32" s="56"/>
      <c r="G32" s="56"/>
      <c r="H32" s="56">
        <f t="shared" si="0"/>
        <v>5654170</v>
      </c>
    </row>
    <row r="33" spans="1:8" ht="15.75">
      <c r="A33" s="99" t="s">
        <v>439</v>
      </c>
      <c r="B33" s="100"/>
      <c r="C33" s="100"/>
      <c r="D33" s="101"/>
      <c r="E33" s="120"/>
      <c r="F33" s="56">
        <v>860000</v>
      </c>
      <c r="G33" s="56"/>
      <c r="H33" s="56">
        <f t="shared" si="0"/>
        <v>860000</v>
      </c>
    </row>
    <row r="34" spans="1:8" ht="15.75">
      <c r="A34" s="97" t="s">
        <v>419</v>
      </c>
      <c r="B34" s="102"/>
      <c r="C34" s="102"/>
      <c r="D34" s="102"/>
      <c r="E34" s="120"/>
      <c r="F34" s="56">
        <v>1000000</v>
      </c>
      <c r="G34" s="56"/>
      <c r="H34" s="56">
        <f t="shared" si="0"/>
        <v>1000000</v>
      </c>
    </row>
    <row r="35" spans="1:8" ht="15.75">
      <c r="A35" s="99" t="s">
        <v>120</v>
      </c>
      <c r="B35" s="100"/>
      <c r="C35" s="100"/>
      <c r="D35" s="101"/>
      <c r="E35" s="120"/>
      <c r="F35" s="56">
        <v>117990700</v>
      </c>
      <c r="G35" s="56"/>
      <c r="H35" s="56">
        <f t="shared" si="0"/>
        <v>117990700</v>
      </c>
    </row>
    <row r="36" spans="1:8" ht="15.75">
      <c r="A36" s="99" t="s">
        <v>309</v>
      </c>
      <c r="B36" s="100"/>
      <c r="C36" s="100"/>
      <c r="D36" s="101"/>
      <c r="E36" s="120"/>
      <c r="F36" s="56">
        <v>580073</v>
      </c>
      <c r="G36" s="56"/>
      <c r="H36" s="56">
        <f t="shared" si="0"/>
        <v>580073</v>
      </c>
    </row>
    <row r="37" spans="1:8" ht="15.75">
      <c r="A37" s="99" t="s">
        <v>121</v>
      </c>
      <c r="B37" s="100"/>
      <c r="C37" s="100"/>
      <c r="D37" s="101"/>
      <c r="E37" s="120"/>
      <c r="F37" s="56">
        <v>6556800</v>
      </c>
      <c r="G37" s="56"/>
      <c r="H37" s="56">
        <f t="shared" si="0"/>
        <v>6556800</v>
      </c>
    </row>
    <row r="38" spans="1:8" ht="15.75">
      <c r="A38" s="99" t="s">
        <v>159</v>
      </c>
      <c r="B38" s="100"/>
      <c r="C38" s="100"/>
      <c r="D38" s="101"/>
      <c r="E38" s="120"/>
      <c r="F38" s="56">
        <v>26368160</v>
      </c>
      <c r="G38" s="56"/>
      <c r="H38" s="56">
        <f t="shared" si="0"/>
        <v>26368160</v>
      </c>
    </row>
    <row r="39" spans="1:8" ht="15.75">
      <c r="A39" s="99" t="s">
        <v>345</v>
      </c>
      <c r="B39" s="100"/>
      <c r="C39" s="100"/>
      <c r="D39" s="101"/>
      <c r="E39" s="120"/>
      <c r="F39" s="56">
        <v>2850000</v>
      </c>
      <c r="G39" s="56"/>
      <c r="H39" s="56">
        <f t="shared" si="0"/>
        <v>2850000</v>
      </c>
    </row>
    <row r="40" spans="1:8" ht="15.75">
      <c r="A40" s="99" t="s">
        <v>399</v>
      </c>
      <c r="B40" s="100"/>
      <c r="C40" s="100"/>
      <c r="D40" s="101"/>
      <c r="E40" s="53"/>
      <c r="F40" s="56">
        <v>186000</v>
      </c>
      <c r="G40" s="56"/>
      <c r="H40" s="56">
        <f t="shared" si="0"/>
        <v>186000</v>
      </c>
    </row>
    <row r="41" spans="1:8" ht="15.75">
      <c r="A41" s="99" t="s">
        <v>552</v>
      </c>
      <c r="B41" s="100"/>
      <c r="C41" s="100"/>
      <c r="D41" s="101"/>
      <c r="E41" s="53">
        <v>3009900</v>
      </c>
      <c r="F41" s="56"/>
      <c r="G41" s="56"/>
      <c r="H41" s="56">
        <f t="shared" si="0"/>
        <v>3009900</v>
      </c>
    </row>
    <row r="42" spans="1:8" ht="15.75">
      <c r="A42" s="99" t="s">
        <v>318</v>
      </c>
      <c r="B42" s="100"/>
      <c r="C42" s="100"/>
      <c r="D42" s="101"/>
      <c r="E42" s="53"/>
      <c r="F42" s="56">
        <v>0</v>
      </c>
      <c r="G42" s="56"/>
      <c r="H42" s="56">
        <f t="shared" si="0"/>
        <v>0</v>
      </c>
    </row>
    <row r="43" spans="1:8" ht="15.75">
      <c r="A43" s="99" t="s">
        <v>320</v>
      </c>
      <c r="B43" s="100"/>
      <c r="C43" s="100"/>
      <c r="D43" s="101"/>
      <c r="E43" s="53"/>
      <c r="F43" s="56">
        <v>2953000</v>
      </c>
      <c r="G43" s="56"/>
      <c r="H43" s="56">
        <f t="shared" si="0"/>
        <v>2953000</v>
      </c>
    </row>
    <row r="44" spans="1:8" ht="15.75">
      <c r="A44" s="97" t="s">
        <v>322</v>
      </c>
      <c r="B44" s="102"/>
      <c r="C44" s="102"/>
      <c r="D44" s="102"/>
      <c r="E44" s="53">
        <v>6650000</v>
      </c>
      <c r="F44" s="56"/>
      <c r="G44" s="56"/>
      <c r="H44" s="56">
        <f t="shared" si="0"/>
        <v>6650000</v>
      </c>
    </row>
    <row r="45" spans="1:8" ht="15.75">
      <c r="A45" s="117" t="s">
        <v>481</v>
      </c>
      <c r="B45" s="142"/>
      <c r="C45" s="142"/>
      <c r="D45" s="142"/>
      <c r="E45" s="53">
        <v>2894086</v>
      </c>
      <c r="F45" s="56"/>
      <c r="G45" s="56"/>
      <c r="H45" s="56">
        <f t="shared" si="0"/>
        <v>2894086</v>
      </c>
    </row>
    <row r="46" spans="1:9" ht="15.75">
      <c r="A46" s="192" t="s">
        <v>339</v>
      </c>
      <c r="B46" s="192"/>
      <c r="C46" s="192"/>
      <c r="D46" s="192"/>
      <c r="E46" s="120">
        <f>SUM(E12:E45)</f>
        <v>468408353</v>
      </c>
      <c r="F46" s="120">
        <f>SUM(F12:F44)</f>
        <v>237670583</v>
      </c>
      <c r="G46" s="120">
        <f>SUM(G12:G44)</f>
        <v>0</v>
      </c>
      <c r="H46" s="121">
        <f>SUM(E46:G46)</f>
        <v>706078936</v>
      </c>
      <c r="I46" s="159"/>
    </row>
  </sheetData>
  <sheetProtection selectLockedCells="1" selectUnlockedCells="1"/>
  <mergeCells count="13">
    <mergeCell ref="A8:D11"/>
    <mergeCell ref="E8:E11"/>
    <mergeCell ref="F8:F11"/>
    <mergeCell ref="G8:G11"/>
    <mergeCell ref="H8:H11"/>
    <mergeCell ref="A46:D46"/>
    <mergeCell ref="A1:H1"/>
    <mergeCell ref="A3:H3"/>
    <mergeCell ref="A4:H4"/>
    <mergeCell ref="A5:H5"/>
    <mergeCell ref="A6:H6"/>
    <mergeCell ref="E7:H7"/>
    <mergeCell ref="A2:H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:B1"/>
    </sheetView>
  </sheetViews>
  <sheetFormatPr defaultColWidth="11.57421875" defaultRowHeight="12.75"/>
  <cols>
    <col min="1" max="1" width="60.421875" style="0" customWidth="1"/>
    <col min="2" max="2" width="18.421875" style="0" customWidth="1"/>
    <col min="3" max="3" width="12.7109375" style="0" customWidth="1"/>
    <col min="4" max="255" width="9.140625" style="0" customWidth="1"/>
  </cols>
  <sheetData>
    <row r="1" spans="1:2" ht="15.75">
      <c r="A1" s="196" t="s">
        <v>594</v>
      </c>
      <c r="B1" s="196"/>
    </row>
    <row r="2" spans="1:2" ht="15.75">
      <c r="A2" s="196" t="s">
        <v>568</v>
      </c>
      <c r="B2" s="196"/>
    </row>
    <row r="3" spans="1:2" ht="15.75">
      <c r="A3" s="173"/>
      <c r="B3" s="173"/>
    </row>
    <row r="4" spans="1:2" ht="15.75">
      <c r="A4" s="179" t="s">
        <v>0</v>
      </c>
      <c r="B4" s="179"/>
    </row>
    <row r="5" spans="1:2" ht="15.75">
      <c r="A5" s="186" t="s">
        <v>557</v>
      </c>
      <c r="B5" s="186"/>
    </row>
    <row r="6" spans="1:2" ht="15.75">
      <c r="A6" s="186" t="s">
        <v>43</v>
      </c>
      <c r="B6" s="186"/>
    </row>
    <row r="7" spans="1:2" ht="15.75">
      <c r="A7" s="196" t="s">
        <v>358</v>
      </c>
      <c r="B7" s="196"/>
    </row>
    <row r="8" spans="1:3" ht="12.75" customHeight="1">
      <c r="A8" s="199" t="s">
        <v>346</v>
      </c>
      <c r="B8" s="198" t="s">
        <v>2</v>
      </c>
      <c r="C8" s="198" t="s">
        <v>489</v>
      </c>
    </row>
    <row r="9" spans="1:3" ht="21.75" customHeight="1">
      <c r="A9" s="199"/>
      <c r="B9" s="198"/>
      <c r="C9" s="198"/>
    </row>
    <row r="10" spans="1:3" ht="15.75">
      <c r="A10" s="103" t="s">
        <v>35</v>
      </c>
      <c r="B10" s="104"/>
      <c r="C10" s="104"/>
    </row>
    <row r="11" spans="1:3" ht="15.75">
      <c r="A11" s="104" t="s">
        <v>468</v>
      </c>
      <c r="B11" s="123">
        <v>4725000</v>
      </c>
      <c r="C11" s="123">
        <v>5405000</v>
      </c>
    </row>
    <row r="12" spans="1:3" ht="15.75">
      <c r="A12" s="104" t="s">
        <v>440</v>
      </c>
      <c r="B12" s="123">
        <v>7874000</v>
      </c>
      <c r="C12" s="123">
        <v>6300000</v>
      </c>
    </row>
    <row r="13" spans="1:3" ht="15.75">
      <c r="A13" s="104" t="s">
        <v>464</v>
      </c>
      <c r="B13" s="123">
        <v>47245000</v>
      </c>
      <c r="C13" s="123">
        <v>47245000</v>
      </c>
    </row>
    <row r="14" spans="1:3" ht="15.75">
      <c r="A14" s="104" t="s">
        <v>583</v>
      </c>
      <c r="B14" s="123"/>
      <c r="C14" s="123">
        <v>53913386</v>
      </c>
    </row>
    <row r="15" spans="1:3" ht="15.75">
      <c r="A15" s="104" t="s">
        <v>465</v>
      </c>
      <c r="B15" s="123">
        <v>1575000</v>
      </c>
      <c r="C15" s="123">
        <v>1575000</v>
      </c>
    </row>
    <row r="16" spans="1:3" ht="15.75">
      <c r="A16" s="104" t="s">
        <v>558</v>
      </c>
      <c r="B16" s="123"/>
      <c r="C16" s="123">
        <v>65000</v>
      </c>
    </row>
    <row r="17" spans="1:3" ht="15.75">
      <c r="A17" s="104" t="s">
        <v>572</v>
      </c>
      <c r="B17" s="123"/>
      <c r="C17" s="123">
        <v>188600</v>
      </c>
    </row>
    <row r="18" spans="1:3" ht="15.75">
      <c r="A18" s="104" t="s">
        <v>559</v>
      </c>
      <c r="B18" s="123"/>
      <c r="C18" s="123">
        <v>100000</v>
      </c>
    </row>
    <row r="19" spans="1:3" ht="15.75">
      <c r="A19" s="104" t="s">
        <v>560</v>
      </c>
      <c r="B19" s="123"/>
      <c r="C19" s="123">
        <v>37000000</v>
      </c>
    </row>
    <row r="20" spans="1:3" ht="15.75">
      <c r="A20" s="104" t="s">
        <v>585</v>
      </c>
      <c r="B20" s="123"/>
      <c r="C20" s="123">
        <v>1500000</v>
      </c>
    </row>
    <row r="21" spans="1:3" ht="15.75">
      <c r="A21" s="104" t="s">
        <v>586</v>
      </c>
      <c r="B21" s="123"/>
      <c r="C21" s="123">
        <v>3000000</v>
      </c>
    </row>
    <row r="22" spans="1:3" ht="15.75">
      <c r="A22" s="104" t="s">
        <v>487</v>
      </c>
      <c r="B22" s="123">
        <v>648000</v>
      </c>
      <c r="C22" s="123">
        <v>648000</v>
      </c>
    </row>
    <row r="23" spans="1:3" ht="15.75">
      <c r="A23" s="104" t="s">
        <v>587</v>
      </c>
      <c r="B23" s="123"/>
      <c r="C23" s="123">
        <v>1000000</v>
      </c>
    </row>
    <row r="24" spans="1:3" ht="15.75">
      <c r="A24" s="104" t="s">
        <v>466</v>
      </c>
      <c r="B24" s="123">
        <f>SUM(B11:B22)</f>
        <v>62067000</v>
      </c>
      <c r="C24" s="123">
        <f>SUM(C11:C23)</f>
        <v>157939986</v>
      </c>
    </row>
    <row r="25" spans="1:3" ht="15.75">
      <c r="A25" s="104" t="s">
        <v>584</v>
      </c>
      <c r="B25" s="123">
        <v>3826000</v>
      </c>
      <c r="C25" s="123">
        <v>31494614</v>
      </c>
    </row>
    <row r="26" spans="1:3" ht="15.75">
      <c r="A26" s="104" t="s">
        <v>479</v>
      </c>
      <c r="B26" s="123">
        <v>12755000</v>
      </c>
      <c r="C26" s="123">
        <v>14045600</v>
      </c>
    </row>
    <row r="27" spans="1:3" ht="15.75">
      <c r="A27" s="104"/>
      <c r="B27" s="123"/>
      <c r="C27" s="123"/>
    </row>
    <row r="28" spans="1:3" ht="15.75">
      <c r="A28" s="135" t="s">
        <v>469</v>
      </c>
      <c r="B28" s="136">
        <f>SUM(B24:B26)</f>
        <v>78648000</v>
      </c>
      <c r="C28" s="136">
        <f>SUM(C24:C26)</f>
        <v>203480200</v>
      </c>
    </row>
    <row r="29" spans="1:3" ht="15.75">
      <c r="A29" s="104"/>
      <c r="B29" s="123"/>
      <c r="C29" s="123"/>
    </row>
    <row r="30" spans="1:3" ht="15.75">
      <c r="A30" s="105" t="s">
        <v>467</v>
      </c>
      <c r="B30" s="137">
        <f>B24+B25</f>
        <v>65893000</v>
      </c>
      <c r="C30" s="137">
        <f>C24+C25</f>
        <v>189434600</v>
      </c>
    </row>
    <row r="31" spans="1:3" ht="15.75">
      <c r="A31" s="104"/>
      <c r="B31" s="123"/>
      <c r="C31" s="123"/>
    </row>
    <row r="32" spans="1:3" ht="15.75">
      <c r="A32" s="103" t="s">
        <v>37</v>
      </c>
      <c r="B32" s="123"/>
      <c r="C32" s="123"/>
    </row>
    <row r="33" spans="1:3" ht="15.75">
      <c r="A33" s="104" t="s">
        <v>470</v>
      </c>
      <c r="B33" s="123">
        <v>14000000</v>
      </c>
      <c r="C33" s="123">
        <v>14000000</v>
      </c>
    </row>
    <row r="34" spans="1:3" ht="15.75">
      <c r="A34" s="104" t="s">
        <v>347</v>
      </c>
      <c r="B34" s="123">
        <v>3937000</v>
      </c>
      <c r="C34" s="123">
        <v>6212000</v>
      </c>
    </row>
    <row r="35" spans="1:3" ht="15.75">
      <c r="A35" s="104" t="s">
        <v>571</v>
      </c>
      <c r="B35" s="123">
        <v>7874000</v>
      </c>
      <c r="C35" s="123">
        <v>15748000</v>
      </c>
    </row>
    <row r="36" spans="1:3" ht="15.75">
      <c r="A36" s="104" t="s">
        <v>471</v>
      </c>
      <c r="B36" s="123">
        <v>4725000</v>
      </c>
      <c r="C36" s="123">
        <v>4725000</v>
      </c>
    </row>
    <row r="37" spans="1:3" ht="15.75">
      <c r="A37" s="104" t="s">
        <v>453</v>
      </c>
      <c r="B37" s="123">
        <v>6300000</v>
      </c>
      <c r="C37" s="123">
        <v>0</v>
      </c>
    </row>
    <row r="38" spans="1:3" ht="15.75">
      <c r="A38" s="104" t="s">
        <v>561</v>
      </c>
      <c r="B38" s="123"/>
      <c r="C38" s="123">
        <v>16000000</v>
      </c>
    </row>
    <row r="39" spans="1:3" ht="15.75">
      <c r="A39" s="104" t="s">
        <v>472</v>
      </c>
      <c r="B39" s="123">
        <f>SUM(B33:B37)</f>
        <v>36836000</v>
      </c>
      <c r="C39" s="123">
        <f>SUM(C33:C38)</f>
        <v>56685000</v>
      </c>
    </row>
    <row r="40" spans="1:3" ht="15.75">
      <c r="A40" s="104" t="s">
        <v>348</v>
      </c>
      <c r="B40" s="123">
        <v>9964000</v>
      </c>
      <c r="C40" s="123">
        <v>15324240</v>
      </c>
    </row>
    <row r="41" spans="1:3" ht="15.75">
      <c r="A41" s="105" t="s">
        <v>474</v>
      </c>
      <c r="B41" s="137">
        <f>SUM(B39:B40)</f>
        <v>46800000</v>
      </c>
      <c r="C41" s="137">
        <f>SUM(C39:C40)</f>
        <v>72009240</v>
      </c>
    </row>
    <row r="42" spans="1:3" ht="15.75">
      <c r="A42" s="104"/>
      <c r="B42" s="123"/>
      <c r="C42" s="123"/>
    </row>
    <row r="43" spans="1:3" ht="15.75">
      <c r="A43" s="166" t="s">
        <v>473</v>
      </c>
      <c r="B43" s="167">
        <f>B30+B41</f>
        <v>112693000</v>
      </c>
      <c r="C43" s="167">
        <f>C30+C41</f>
        <v>261443840</v>
      </c>
    </row>
    <row r="44" spans="1:3" ht="15.75">
      <c r="A44" s="168" t="s">
        <v>475</v>
      </c>
      <c r="B44" s="169">
        <f>B28+B41</f>
        <v>125448000</v>
      </c>
      <c r="C44" s="169">
        <f>C28+C41</f>
        <v>275489440</v>
      </c>
    </row>
  </sheetData>
  <sheetProtection selectLockedCells="1" selectUnlockedCells="1"/>
  <mergeCells count="10">
    <mergeCell ref="C8:C9"/>
    <mergeCell ref="A8:A9"/>
    <mergeCell ref="B8:B9"/>
    <mergeCell ref="A1:B1"/>
    <mergeCell ref="A3:B3"/>
    <mergeCell ref="A4:B4"/>
    <mergeCell ref="A5:B5"/>
    <mergeCell ref="A6:B6"/>
    <mergeCell ref="A7:B7"/>
    <mergeCell ref="A2:B2"/>
  </mergeCells>
  <printOptions/>
  <pageMargins left="0.7" right="0.7" top="0.75" bottom="0.75" header="0.5118055555555555" footer="0.5118055555555555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2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57421875" style="1" customWidth="1"/>
    <col min="2" max="2" width="33.140625" style="1" customWidth="1"/>
    <col min="3" max="3" width="12.421875" style="1" customWidth="1"/>
    <col min="4" max="5" width="12.57421875" style="1" customWidth="1"/>
    <col min="6" max="6" width="13.7109375" style="1" customWidth="1"/>
    <col min="7" max="254" width="9.140625" style="1" customWidth="1"/>
  </cols>
  <sheetData>
    <row r="1" spans="1:5" ht="15.75">
      <c r="A1" s="203" t="s">
        <v>595</v>
      </c>
      <c r="B1" s="203"/>
      <c r="C1" s="203"/>
      <c r="D1" s="203"/>
      <c r="E1" s="203"/>
    </row>
    <row r="2" spans="1:5" ht="15.75">
      <c r="A2" s="203" t="s">
        <v>569</v>
      </c>
      <c r="B2" s="203"/>
      <c r="C2" s="203"/>
      <c r="D2" s="203"/>
      <c r="E2" s="203"/>
    </row>
    <row r="3" spans="1:5" ht="15.75">
      <c r="A3" s="174"/>
      <c r="B3" s="174"/>
      <c r="C3" s="174"/>
      <c r="D3" s="174"/>
      <c r="E3" s="174"/>
    </row>
    <row r="4" spans="1:5" ht="15.75">
      <c r="A4" s="204" t="s">
        <v>0</v>
      </c>
      <c r="B4" s="204"/>
      <c r="C4" s="204"/>
      <c r="D4" s="204"/>
      <c r="E4" s="204"/>
    </row>
    <row r="5" spans="1:5" ht="15.75">
      <c r="A5" s="205" t="s">
        <v>554</v>
      </c>
      <c r="B5" s="205"/>
      <c r="C5" s="205"/>
      <c r="D5" s="205"/>
      <c r="E5" s="205"/>
    </row>
    <row r="6" spans="2:5" ht="15.75">
      <c r="B6" s="205"/>
      <c r="C6" s="205"/>
      <c r="D6" s="205"/>
      <c r="E6" s="205"/>
    </row>
    <row r="7" spans="2:5" ht="15.75">
      <c r="B7" s="107"/>
      <c r="C7" s="106"/>
      <c r="D7" s="106"/>
      <c r="E7" s="106" t="s">
        <v>358</v>
      </c>
    </row>
    <row r="8" spans="1:254" ht="15.75" customHeight="1">
      <c r="A8" s="206" t="s">
        <v>1</v>
      </c>
      <c r="B8" s="206"/>
      <c r="C8" s="207" t="s">
        <v>482</v>
      </c>
      <c r="D8" s="202" t="s">
        <v>483</v>
      </c>
      <c r="E8" s="200" t="s">
        <v>486</v>
      </c>
      <c r="F8" s="200" t="s">
        <v>491</v>
      </c>
      <c r="IT8"/>
    </row>
    <row r="9" spans="1:254" ht="15.75">
      <c r="A9" s="206"/>
      <c r="B9" s="206"/>
      <c r="C9" s="207"/>
      <c r="D9" s="202"/>
      <c r="E9" s="201"/>
      <c r="F9" s="201"/>
      <c r="IT9"/>
    </row>
    <row r="10" spans="1:254" ht="15.75">
      <c r="A10" s="103" t="s">
        <v>4</v>
      </c>
      <c r="B10" s="104" t="s">
        <v>349</v>
      </c>
      <c r="C10" s="124">
        <v>135117000</v>
      </c>
      <c r="D10" s="124">
        <v>145033557</v>
      </c>
      <c r="E10" s="124">
        <v>124254392</v>
      </c>
      <c r="F10" s="124">
        <v>144834926</v>
      </c>
      <c r="IT10"/>
    </row>
    <row r="11" spans="1:254" ht="15.75">
      <c r="A11" s="103" t="s">
        <v>6</v>
      </c>
      <c r="B11" s="104" t="s">
        <v>7</v>
      </c>
      <c r="C11" s="124">
        <v>112596000</v>
      </c>
      <c r="D11" s="124">
        <v>119204880</v>
      </c>
      <c r="E11" s="124">
        <v>106700000</v>
      </c>
      <c r="F11" s="124">
        <v>106700000</v>
      </c>
      <c r="IT11"/>
    </row>
    <row r="12" spans="1:254" ht="15.75">
      <c r="A12" s="103" t="s">
        <v>8</v>
      </c>
      <c r="B12" s="104" t="s">
        <v>9</v>
      </c>
      <c r="C12" s="124">
        <v>142217000</v>
      </c>
      <c r="D12" s="124">
        <v>139195210</v>
      </c>
      <c r="E12" s="124">
        <v>104599000</v>
      </c>
      <c r="F12" s="124">
        <v>105545821</v>
      </c>
      <c r="IT12"/>
    </row>
    <row r="13" spans="1:254" ht="15.75">
      <c r="A13" s="103" t="s">
        <v>10</v>
      </c>
      <c r="B13" s="104" t="s">
        <v>11</v>
      </c>
      <c r="C13" s="123">
        <v>669000</v>
      </c>
      <c r="D13" s="123">
        <v>1141986</v>
      </c>
      <c r="E13" s="123">
        <v>350000</v>
      </c>
      <c r="F13" s="123">
        <v>1118189</v>
      </c>
      <c r="IT13"/>
    </row>
    <row r="14" spans="1:254" ht="15.75">
      <c r="A14" s="104"/>
      <c r="B14" s="103" t="s">
        <v>350</v>
      </c>
      <c r="C14" s="125">
        <f>SUM(C10:C13)</f>
        <v>390599000</v>
      </c>
      <c r="D14" s="125">
        <f>SUM(D10:D13)</f>
        <v>404575633</v>
      </c>
      <c r="E14" s="125">
        <f>SUM(E10:E13)</f>
        <v>335903392</v>
      </c>
      <c r="F14" s="125">
        <f>SUM(F10:F13)</f>
        <v>358198936</v>
      </c>
      <c r="IT14"/>
    </row>
    <row r="15" spans="1:254" ht="15.75">
      <c r="A15" s="22"/>
      <c r="B15" s="22"/>
      <c r="C15" s="22"/>
      <c r="D15" s="22"/>
      <c r="E15" s="22"/>
      <c r="IT15"/>
    </row>
    <row r="16" spans="1:254" ht="15.75">
      <c r="A16" s="22"/>
      <c r="B16" s="22"/>
      <c r="C16" s="22"/>
      <c r="D16" s="22"/>
      <c r="E16" s="22"/>
      <c r="IT16"/>
    </row>
    <row r="17" spans="1:254" ht="15.75">
      <c r="A17" s="103" t="s">
        <v>23</v>
      </c>
      <c r="B17" s="51" t="s">
        <v>163</v>
      </c>
      <c r="C17" s="123">
        <v>70655000</v>
      </c>
      <c r="D17" s="123">
        <v>77135731</v>
      </c>
      <c r="E17" s="123">
        <v>82604019</v>
      </c>
      <c r="F17" s="123">
        <v>83649429</v>
      </c>
      <c r="IT17"/>
    </row>
    <row r="18" spans="1:254" ht="15.75">
      <c r="A18" s="103" t="s">
        <v>25</v>
      </c>
      <c r="B18" s="51" t="s">
        <v>351</v>
      </c>
      <c r="C18" s="123">
        <v>18498000</v>
      </c>
      <c r="D18" s="123">
        <v>19396753</v>
      </c>
      <c r="E18" s="123">
        <v>17730560</v>
      </c>
      <c r="F18" s="123">
        <v>17933560</v>
      </c>
      <c r="IT18"/>
    </row>
    <row r="19" spans="1:254" ht="15.75">
      <c r="A19" s="103" t="s">
        <v>27</v>
      </c>
      <c r="B19" s="51" t="s">
        <v>28</v>
      </c>
      <c r="C19" s="123">
        <v>150374000</v>
      </c>
      <c r="D19" s="123">
        <v>170006313</v>
      </c>
      <c r="E19" s="123">
        <v>159864627</v>
      </c>
      <c r="F19" s="123">
        <v>163595580</v>
      </c>
      <c r="IT19"/>
    </row>
    <row r="20" spans="1:254" ht="15.75">
      <c r="A20" s="108" t="s">
        <v>29</v>
      </c>
      <c r="B20" s="51" t="s">
        <v>323</v>
      </c>
      <c r="C20" s="123">
        <v>5577000</v>
      </c>
      <c r="D20" s="123">
        <v>4706673</v>
      </c>
      <c r="E20" s="123">
        <v>7888250</v>
      </c>
      <c r="F20" s="123">
        <v>6686000</v>
      </c>
      <c r="IT20"/>
    </row>
    <row r="21" spans="1:254" ht="15.75">
      <c r="A21" s="108" t="s">
        <v>31</v>
      </c>
      <c r="B21" s="51" t="s">
        <v>32</v>
      </c>
      <c r="C21" s="123">
        <v>60177000</v>
      </c>
      <c r="D21" s="123">
        <v>62389017</v>
      </c>
      <c r="E21" s="123">
        <v>135962345</v>
      </c>
      <c r="F21" s="123">
        <v>160199936</v>
      </c>
      <c r="IT21"/>
    </row>
    <row r="22" spans="1:254" ht="15.75">
      <c r="A22" s="103"/>
      <c r="B22" s="109" t="s">
        <v>352</v>
      </c>
      <c r="C22" s="125">
        <f>SUM(C17:C21)</f>
        <v>305281000</v>
      </c>
      <c r="D22" s="125">
        <f>SUM(D17:D21)</f>
        <v>333634487</v>
      </c>
      <c r="E22" s="125">
        <f>SUM(E17:E21)</f>
        <v>404049801</v>
      </c>
      <c r="F22" s="125">
        <f>SUM(F17:F21)</f>
        <v>432064505</v>
      </c>
      <c r="IT22"/>
    </row>
    <row r="23" spans="1:254" ht="15.75">
      <c r="A23" s="110"/>
      <c r="B23" s="22"/>
      <c r="C23" s="22"/>
      <c r="D23" s="22"/>
      <c r="E23" s="22"/>
      <c r="IT23"/>
    </row>
    <row r="24" spans="1:254" ht="15.75">
      <c r="A24" s="111" t="s">
        <v>20</v>
      </c>
      <c r="B24" s="112" t="s">
        <v>19</v>
      </c>
      <c r="C24" s="123">
        <v>186683000</v>
      </c>
      <c r="D24" s="123">
        <v>225288362</v>
      </c>
      <c r="E24" s="123">
        <v>192810000</v>
      </c>
      <c r="F24" s="123">
        <v>222810000</v>
      </c>
      <c r="IT24"/>
    </row>
    <row r="25" spans="1:254" ht="15.75">
      <c r="A25" s="113"/>
      <c r="B25" s="114" t="s">
        <v>353</v>
      </c>
      <c r="C25" s="125">
        <f>SUM(C24)</f>
        <v>186683000</v>
      </c>
      <c r="D25" s="125">
        <f>SUM(D24)</f>
        <v>225288362</v>
      </c>
      <c r="E25" s="125">
        <f>SUM(E24)</f>
        <v>192810000</v>
      </c>
      <c r="F25" s="125">
        <f>SUM(F24)</f>
        <v>222810000</v>
      </c>
      <c r="IT25"/>
    </row>
    <row r="26" ht="15.75">
      <c r="IT26"/>
    </row>
    <row r="27" spans="1:254" ht="15.75">
      <c r="A27" s="115" t="s">
        <v>41</v>
      </c>
      <c r="B27" s="104" t="s">
        <v>40</v>
      </c>
      <c r="C27" s="123">
        <v>5654000</v>
      </c>
      <c r="D27" s="123">
        <v>9299110</v>
      </c>
      <c r="E27" s="123">
        <v>8065591</v>
      </c>
      <c r="F27" s="123">
        <v>8065591</v>
      </c>
      <c r="IT27"/>
    </row>
    <row r="28" spans="1:254" ht="15.75">
      <c r="A28" s="104"/>
      <c r="B28" s="103" t="s">
        <v>354</v>
      </c>
      <c r="C28" s="125">
        <f>SUM(C27)</f>
        <v>5654000</v>
      </c>
      <c r="D28" s="125">
        <f>SUM(D27)</f>
        <v>9299110</v>
      </c>
      <c r="E28" s="125">
        <f>SUM(E27)</f>
        <v>8065591</v>
      </c>
      <c r="F28" s="125">
        <f>SUM(F27)</f>
        <v>8065591</v>
      </c>
      <c r="IT28"/>
    </row>
  </sheetData>
  <sheetProtection selectLockedCells="1" selectUnlockedCells="1"/>
  <mergeCells count="11">
    <mergeCell ref="C8:C9"/>
    <mergeCell ref="F8:F9"/>
    <mergeCell ref="D8:D9"/>
    <mergeCell ref="E8:E9"/>
    <mergeCell ref="A2:E2"/>
    <mergeCell ref="A1:E1"/>
    <mergeCell ref="A3:E3"/>
    <mergeCell ref="A4:E4"/>
    <mergeCell ref="A5:E5"/>
    <mergeCell ref="B6:E6"/>
    <mergeCell ref="A8:B9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2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28125" style="1" customWidth="1"/>
    <col min="2" max="2" width="36.7109375" style="1" customWidth="1"/>
    <col min="3" max="3" width="12.8515625" style="1" customWidth="1"/>
    <col min="4" max="5" width="13.00390625" style="1" customWidth="1"/>
    <col min="6" max="6" width="13.421875" style="1" customWidth="1"/>
    <col min="7" max="254" width="9.140625" style="1" customWidth="1"/>
  </cols>
  <sheetData>
    <row r="1" spans="1:5" ht="15.75" customHeight="1">
      <c r="A1" s="203" t="s">
        <v>596</v>
      </c>
      <c r="B1" s="203"/>
      <c r="C1" s="203"/>
      <c r="D1" s="203"/>
      <c r="E1" s="203"/>
    </row>
    <row r="2" spans="1:5" ht="15.75" customHeight="1">
      <c r="A2" s="203" t="s">
        <v>570</v>
      </c>
      <c r="B2" s="203"/>
      <c r="C2" s="203"/>
      <c r="D2" s="203"/>
      <c r="E2" s="203"/>
    </row>
    <row r="3" spans="1:5" ht="15.75" customHeight="1">
      <c r="A3" s="211"/>
      <c r="B3" s="211"/>
      <c r="C3" s="211"/>
      <c r="D3" s="211"/>
      <c r="E3" s="211"/>
    </row>
    <row r="4" spans="1:5" ht="15.75" customHeight="1">
      <c r="A4" s="204" t="s">
        <v>0</v>
      </c>
      <c r="B4" s="204"/>
      <c r="C4" s="204"/>
      <c r="D4" s="204"/>
      <c r="E4" s="204"/>
    </row>
    <row r="5" spans="1:5" ht="15.75" customHeight="1">
      <c r="A5" s="205" t="s">
        <v>553</v>
      </c>
      <c r="B5" s="205"/>
      <c r="C5" s="205"/>
      <c r="D5" s="205"/>
      <c r="E5" s="205"/>
    </row>
    <row r="6" spans="2:5" ht="15.75" customHeight="1">
      <c r="B6" s="205"/>
      <c r="C6" s="205"/>
      <c r="D6" s="205"/>
      <c r="E6" s="205"/>
    </row>
    <row r="7" spans="2:5" ht="15.75" customHeight="1">
      <c r="B7" s="107"/>
      <c r="C7" s="203" t="s">
        <v>358</v>
      </c>
      <c r="D7" s="203"/>
      <c r="E7" s="203"/>
    </row>
    <row r="8" spans="1:254" ht="15.75" customHeight="1">
      <c r="A8" s="208" t="s">
        <v>1</v>
      </c>
      <c r="B8" s="208"/>
      <c r="C8" s="209" t="s">
        <v>484</v>
      </c>
      <c r="D8" s="210" t="s">
        <v>485</v>
      </c>
      <c r="E8" s="210" t="s">
        <v>486</v>
      </c>
      <c r="F8" s="210" t="s">
        <v>492</v>
      </c>
      <c r="IT8"/>
    </row>
    <row r="9" spans="1:254" ht="15.75" customHeight="1">
      <c r="A9" s="208"/>
      <c r="B9" s="208"/>
      <c r="C9" s="209"/>
      <c r="D9" s="210"/>
      <c r="E9" s="210"/>
      <c r="F9" s="210"/>
      <c r="IT9"/>
    </row>
    <row r="10" spans="1:254" ht="15.75" customHeight="1">
      <c r="A10" s="103" t="s">
        <v>13</v>
      </c>
      <c r="B10" s="104" t="s">
        <v>355</v>
      </c>
      <c r="C10" s="123">
        <v>10000000</v>
      </c>
      <c r="D10" s="123">
        <v>0</v>
      </c>
      <c r="E10" s="123">
        <v>0</v>
      </c>
      <c r="F10" s="123">
        <v>68470000</v>
      </c>
      <c r="IT10"/>
    </row>
    <row r="11" spans="1:254" ht="15.75" customHeight="1">
      <c r="A11" s="103" t="s">
        <v>15</v>
      </c>
      <c r="B11" s="104" t="s">
        <v>16</v>
      </c>
      <c r="C11" s="123">
        <v>2253000</v>
      </c>
      <c r="D11" s="123">
        <v>650676</v>
      </c>
      <c r="E11" s="123">
        <v>600000</v>
      </c>
      <c r="F11" s="123">
        <v>600000</v>
      </c>
      <c r="IT11"/>
    </row>
    <row r="12" spans="1:254" ht="15.75" customHeight="1">
      <c r="A12" s="103" t="s">
        <v>17</v>
      </c>
      <c r="B12" s="104" t="s">
        <v>18</v>
      </c>
      <c r="C12" s="123">
        <v>132000</v>
      </c>
      <c r="D12" s="123">
        <v>0</v>
      </c>
      <c r="E12" s="123">
        <v>0</v>
      </c>
      <c r="F12" s="123">
        <v>56000000</v>
      </c>
      <c r="IT12"/>
    </row>
    <row r="13" spans="1:254" ht="15.75" customHeight="1">
      <c r="A13" s="103"/>
      <c r="B13" s="103" t="s">
        <v>356</v>
      </c>
      <c r="C13" s="125">
        <f>SUM(C10:C12)</f>
        <v>12385000</v>
      </c>
      <c r="D13" s="125">
        <f>SUM(D10:D12)</f>
        <v>650676</v>
      </c>
      <c r="E13" s="125">
        <f>SUM(E10:E12)</f>
        <v>600000</v>
      </c>
      <c r="F13" s="125">
        <f>SUM(F10:F12)</f>
        <v>125070000</v>
      </c>
      <c r="IT13"/>
    </row>
    <row r="14" spans="1:254" ht="15.75" customHeight="1">
      <c r="A14" s="116"/>
      <c r="IT14"/>
    </row>
    <row r="15" spans="1:254" ht="15.75" customHeight="1">
      <c r="A15" s="116"/>
      <c r="IT15"/>
    </row>
    <row r="16" spans="1:254" ht="15.75" customHeight="1">
      <c r="A16" s="103" t="s">
        <v>34</v>
      </c>
      <c r="B16" s="51" t="s">
        <v>35</v>
      </c>
      <c r="C16" s="123">
        <v>19490000</v>
      </c>
      <c r="D16" s="123">
        <v>79249618</v>
      </c>
      <c r="E16" s="123">
        <v>65893000</v>
      </c>
      <c r="F16" s="123">
        <v>189434600</v>
      </c>
      <c r="IT16"/>
    </row>
    <row r="17" spans="1:254" ht="15.75" customHeight="1">
      <c r="A17" s="103" t="s">
        <v>36</v>
      </c>
      <c r="B17" s="51" t="s">
        <v>37</v>
      </c>
      <c r="C17" s="123">
        <v>61880000</v>
      </c>
      <c r="D17" s="123">
        <v>17367209</v>
      </c>
      <c r="E17" s="123">
        <v>46800000</v>
      </c>
      <c r="F17" s="123">
        <v>72009240</v>
      </c>
      <c r="IT17"/>
    </row>
    <row r="18" spans="1:254" ht="15.75" customHeight="1">
      <c r="A18" s="103" t="s">
        <v>38</v>
      </c>
      <c r="B18" s="51" t="s">
        <v>39</v>
      </c>
      <c r="C18" s="123">
        <v>1154000</v>
      </c>
      <c r="D18" s="123">
        <v>2154454</v>
      </c>
      <c r="E18" s="123">
        <v>4505000</v>
      </c>
      <c r="F18" s="123">
        <v>4505000</v>
      </c>
      <c r="IT18"/>
    </row>
    <row r="19" spans="1:254" ht="15.75" customHeight="1">
      <c r="A19" s="104"/>
      <c r="B19" s="103" t="s">
        <v>357</v>
      </c>
      <c r="C19" s="125">
        <f>SUM(C16:C18)</f>
        <v>82524000</v>
      </c>
      <c r="D19" s="125">
        <f>SUM(D16:D18)</f>
        <v>98771281</v>
      </c>
      <c r="E19" s="125">
        <f>SUM(E16:E18)</f>
        <v>117198000</v>
      </c>
      <c r="F19" s="125">
        <f>SUM(F16:F18)</f>
        <v>265948840</v>
      </c>
      <c r="IT19"/>
    </row>
    <row r="20" ht="15.75" customHeight="1">
      <c r="IT20"/>
    </row>
    <row r="21" spans="2:254" ht="15.75" customHeight="1">
      <c r="B21" s="116"/>
      <c r="IT21"/>
    </row>
    <row r="22" spans="1:254" ht="15.75" customHeight="1">
      <c r="A22" s="103"/>
      <c r="B22" s="103" t="s">
        <v>125</v>
      </c>
      <c r="C22" s="125">
        <v>589667000</v>
      </c>
      <c r="D22" s="125">
        <v>630514671</v>
      </c>
      <c r="E22" s="125">
        <v>529313392</v>
      </c>
      <c r="F22" s="125">
        <v>706078936</v>
      </c>
      <c r="IT22"/>
    </row>
    <row r="23" spans="1:254" ht="15.75" customHeight="1">
      <c r="A23" s="116"/>
      <c r="B23" s="116"/>
      <c r="C23" s="126"/>
      <c r="D23" s="126"/>
      <c r="E23" s="126"/>
      <c r="IT23"/>
    </row>
    <row r="24" spans="1:254" ht="15.75" customHeight="1">
      <c r="A24" s="103"/>
      <c r="B24" s="103" t="s">
        <v>339</v>
      </c>
      <c r="C24" s="125">
        <v>393459000</v>
      </c>
      <c r="D24" s="125">
        <v>441704878</v>
      </c>
      <c r="E24" s="125">
        <v>529313392</v>
      </c>
      <c r="F24" s="125">
        <v>706078936</v>
      </c>
      <c r="IT24"/>
    </row>
  </sheetData>
  <sheetProtection selectLockedCells="1" selectUnlockedCells="1"/>
  <mergeCells count="12">
    <mergeCell ref="A1:E1"/>
    <mergeCell ref="A3:E3"/>
    <mergeCell ref="A4:E4"/>
    <mergeCell ref="A5:E5"/>
    <mergeCell ref="B6:E6"/>
    <mergeCell ref="A2:E2"/>
    <mergeCell ref="C7:E7"/>
    <mergeCell ref="A8:B9"/>
    <mergeCell ref="C8:C9"/>
    <mergeCell ref="D8:D9"/>
    <mergeCell ref="E8:E9"/>
    <mergeCell ref="F8:F9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</dc:creator>
  <cp:keywords/>
  <dc:description/>
  <cp:lastModifiedBy>Ildi</cp:lastModifiedBy>
  <cp:lastPrinted>2017-11-29T09:05:06Z</cp:lastPrinted>
  <dcterms:created xsi:type="dcterms:W3CDTF">2016-09-05T12:14:58Z</dcterms:created>
  <dcterms:modified xsi:type="dcterms:W3CDTF">2017-12-12T06:39:19Z</dcterms:modified>
  <cp:category/>
  <cp:version/>
  <cp:contentType/>
  <cp:contentStatus/>
</cp:coreProperties>
</file>