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6" activeTab="8"/>
  </bookViews>
  <sheets>
    <sheet name="1.Mérleg" sheetId="1" r:id="rId1"/>
    <sheet name="2. Bevétel funkció" sheetId="2" r:id="rId2"/>
    <sheet name="3.Bevétel jogcím" sheetId="3" r:id="rId3"/>
    <sheet name="4.Bevétel feladat" sheetId="4" r:id="rId4"/>
    <sheet name="5.kiadás" sheetId="5" r:id="rId5"/>
    <sheet name="6.Kiadás feladat" sheetId="6" r:id="rId6"/>
    <sheet name="7.Felhalmozás" sheetId="7" r:id="rId7"/>
    <sheet name="8.Tájékoztató műk" sheetId="8" r:id="rId8"/>
    <sheet name="9.Tájékoztató felhalm." sheetId="9" r:id="rId9"/>
  </sheets>
  <definedNames>
    <definedName name="Excel_BuiltIn_Print_Area_1_1">#REF!</definedName>
    <definedName name="Excel_BuiltIn_Print_Area_2_1">#REF!</definedName>
    <definedName name="Excel_BuiltIn_Print_Area_3_1">'5.kiadás'!$A$4:$E$331</definedName>
    <definedName name="_xlnm.Print_Titles" localSheetId="4">'5.kiadás'!$4:$9</definedName>
    <definedName name="_xlnm.Print_Area" localSheetId="4">'5.kiadás'!$A$1:$H$758</definedName>
  </definedNames>
  <calcPr fullCalcOnLoad="1"/>
</workbook>
</file>

<file path=xl/sharedStrings.xml><?xml version="1.0" encoding="utf-8"?>
<sst xmlns="http://schemas.openxmlformats.org/spreadsheetml/2006/main" count="1698" uniqueCount="454">
  <si>
    <t>RÉVFÜLÖP NAGYKÖZSÉG ÖNKORMÁNYZATA</t>
  </si>
  <si>
    <t xml:space="preserve">2014. évi költségvetés összevont mérlege </t>
  </si>
  <si>
    <t>Ezer Ft</t>
  </si>
  <si>
    <t>Megnevezés</t>
  </si>
  <si>
    <t>Eredeti előirányzat</t>
  </si>
  <si>
    <t>Módosított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</si>
  <si>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</si>
  <si>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</si>
  <si>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</si>
  <si>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</si>
  <si>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</si>
  <si>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</si>
  <si>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</si>
  <si>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</si>
  <si>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</si>
  <si>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</si>
  <si>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</si>
  <si>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</si>
  <si>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</si>
  <si>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</si>
  <si>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</si>
  <si>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</si>
  <si>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</si>
  <si>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</si>
  <si>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</si>
  <si>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</si>
  <si>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</si>
  <si>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</si>
  <si>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</si>
  <si>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</si>
  <si>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</si>
  <si>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</si>
  <si>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</si>
  <si>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</si>
  <si>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</si>
  <si>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</si>
  <si>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</si>
  <si>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</si>
  <si>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</si>
  <si>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</si>
  <si>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</si>
  <si>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</si>
  <si>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</si>
  <si>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</si>
  <si>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</si>
  <si>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</si>
  <si>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2014. évi költségvetés bevételei</t>
  </si>
  <si>
    <t>kiemelt előirányzatonként</t>
  </si>
  <si>
    <t>Kiemelt előirányzat</t>
  </si>
  <si>
    <t xml:space="preserve">011130   Önkormányzatok és önk hiv jogalkotó és ált ig tevékenysége </t>
  </si>
  <si>
    <t>B16</t>
  </si>
  <si>
    <t>Egyéb működési célú támogatások bevételei államháztartáson belülről</t>
  </si>
  <si>
    <t>Idegenforgalmi adó kiegészítése</t>
  </si>
  <si>
    <t>Önkormányzatok előző évi tartozás átutalása (Óvoda, iskola)</t>
  </si>
  <si>
    <t>KLIK támogatása bejáró gyermekek utaztatásához</t>
  </si>
  <si>
    <t>B402</t>
  </si>
  <si>
    <t>Szolgáltatások ellenértéke Esküvői szolgáltatás</t>
  </si>
  <si>
    <t>B406</t>
  </si>
  <si>
    <t>Kiszámlázott áfa</t>
  </si>
  <si>
    <t>B408</t>
  </si>
  <si>
    <t>Kamatbevételek</t>
  </si>
  <si>
    <t>B410</t>
  </si>
  <si>
    <t>Egyéb működési bevételek</t>
  </si>
  <si>
    <t>B52</t>
  </si>
  <si>
    <t>Ingatlanok értékesítése (Eladott lakások törlesztő részlete)</t>
  </si>
  <si>
    <t>B62</t>
  </si>
  <si>
    <t>Működési célú kölcsönök visszatérülése (Helyi tám törl)</t>
  </si>
  <si>
    <t>01120    Adó- vám és jövedéki igazgatás</t>
  </si>
  <si>
    <t>B34</t>
  </si>
  <si>
    <t>Vagyoni típusú adók</t>
  </si>
  <si>
    <t>Építményadó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</si>
  <si>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</si>
  <si>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</si>
  <si>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</si>
  <si>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</si>
  <si>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</si>
  <si>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</si>
  <si>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</si>
  <si>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</si>
  <si>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</si>
  <si>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</si>
  <si>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</si>
  <si>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</si>
  <si>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</si>
  <si>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B360</t>
  </si>
  <si>
    <t>Késedelmi pótlék</t>
  </si>
  <si>
    <t>B363</t>
  </si>
  <si>
    <t>Bírság</t>
  </si>
  <si>
    <t>013320    Köztemető fenntartása és működtetése</t>
  </si>
  <si>
    <t>Szolgáltatások ellenértéke</t>
  </si>
  <si>
    <t>013350   Az önkormányzati vagyonnal való gazdálkodással kapcsolatos feladatok</t>
  </si>
  <si>
    <t>B401</t>
  </si>
  <si>
    <t>Készletértékesítés bevétele</t>
  </si>
  <si>
    <t>B403</t>
  </si>
  <si>
    <t>Közvetített szolgáltatások ellenértéke</t>
  </si>
  <si>
    <t>B404</t>
  </si>
  <si>
    <t>Tulajdonosi bevételek</t>
  </si>
  <si>
    <t>Bérleti díj</t>
  </si>
  <si>
    <t>Lakbér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</si>
  <si>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</si>
  <si>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</si>
  <si>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</si>
  <si>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</si>
  <si>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</si>
  <si>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</si>
  <si>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</si>
  <si>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</si>
  <si>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</si>
  <si>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 xml:space="preserve">B114 </t>
  </si>
  <si>
    <t>Települési önkormányzatok kulturális feladatainak támogatása</t>
  </si>
  <si>
    <t>B115</t>
  </si>
  <si>
    <t>Működési célú központosított előirányzatok</t>
  </si>
  <si>
    <t>B116</t>
  </si>
  <si>
    <t>Önkormányzat kiegészítő támogatásai</t>
  </si>
  <si>
    <t>B21</t>
  </si>
  <si>
    <t xml:space="preserve">Felhalmozási célú önkormányzati támogatások </t>
  </si>
  <si>
    <t>Lakossági közműfejlesztés</t>
  </si>
  <si>
    <t>018030    Támogatási célú finanszírozási műveletek</t>
  </si>
  <si>
    <t>B81</t>
  </si>
  <si>
    <t>Belföldi finanszírozás bevételei</t>
  </si>
  <si>
    <t>B8131</t>
  </si>
  <si>
    <t>Előző év költségvetési maradványának igénybevétele</t>
  </si>
  <si>
    <t>041232   Start munkaprogram -  Téli közfoglalkoztatás</t>
  </si>
  <si>
    <t>Egyéb működési célú támogatások bevételei áh belülről</t>
  </si>
  <si>
    <t>041233   Hosszabb időtartamú közfoglalkoztatás</t>
  </si>
  <si>
    <t>047320   Turizmusfejlesztési támogatások és tevékenységek</t>
  </si>
  <si>
    <t>Készletértékesítés ellenértéke</t>
  </si>
  <si>
    <t>052020    Szennyvíz gyűjtése, tisztítása, elhelyezése</t>
  </si>
  <si>
    <t>B732</t>
  </si>
  <si>
    <t>Felhalmozási célú pénzeszköz átvétel háztartásoktól</t>
  </si>
  <si>
    <t>066020   Város és községgazdálkodási egyéb szolgáltatások</t>
  </si>
  <si>
    <t>Szolgáltatások ellenértéke (Kilátó bevétele)</t>
  </si>
  <si>
    <t>072311    Fogorvosi alapellátás</t>
  </si>
  <si>
    <t>074031   Család és nővédelmi egészségügyi gondozás</t>
  </si>
  <si>
    <t>B63</t>
  </si>
  <si>
    <t>Egyéb működési célú átvett pénzeszközök</t>
  </si>
  <si>
    <t>Egyéb működési célú támogatások bevételei államh belül</t>
  </si>
  <si>
    <t>OEP támogatás</t>
  </si>
  <si>
    <t>081061   Szabadidős park, fürdő és strandszolgáltatás</t>
  </si>
  <si>
    <t>082044   Könyvtári szolgáltatások</t>
  </si>
  <si>
    <t>0082092   Közművelődés</t>
  </si>
  <si>
    <t>Szolgáltatások ellenértéke (Képújság bevétele)</t>
  </si>
  <si>
    <t>B632</t>
  </si>
  <si>
    <t>Működési célú pénzeszköz átvétel</t>
  </si>
  <si>
    <t>IKSZT működési támogatása</t>
  </si>
  <si>
    <t>091110   Óvodai nevelés, ellátás szakmai feladatai</t>
  </si>
  <si>
    <t>096020   Iskolai intézményi étkeztetés</t>
  </si>
  <si>
    <t>Szolgáltatások ellenértéke Felnőtt étkezők</t>
  </si>
  <si>
    <t>B405</t>
  </si>
  <si>
    <t>Ellátási díjak</t>
  </si>
  <si>
    <t>Támogatás gyermekétkeztetéshez önkormányzatoktól</t>
  </si>
  <si>
    <t>Munkaügyi K. támogatása élelmezésvezető béréhez</t>
  </si>
  <si>
    <t>107051   Szociális étkeztetés</t>
  </si>
  <si>
    <t>Áfa visszatérítés</t>
  </si>
  <si>
    <t>Bevételek összesen</t>
  </si>
  <si>
    <t>jogcímenként</t>
  </si>
  <si>
    <t>Jogcímek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</si>
  <si>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</si>
  <si>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</si>
  <si>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</si>
  <si>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</si>
  <si>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</si>
  <si>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Hozzájárulás pénzbeli szociális ellátásokhoz</t>
  </si>
  <si>
    <t>Települési önkormányzatok egyes köznevelési feladatainak támogatása</t>
  </si>
  <si>
    <t>Települési önkormányzatok szociális,gyermekjóléti és gyermekétkeztetési feladatainak támogatása</t>
  </si>
  <si>
    <t>Helyi önkormányzatok kiegészítő támogatása</t>
  </si>
  <si>
    <t>Téli közfoglalkoztatás támogatása</t>
  </si>
  <si>
    <t>Hosszabb időtartamú közfogl.támogatása</t>
  </si>
  <si>
    <t>Önkormányzatok támogatása fogorvosi ellátáshoz</t>
  </si>
  <si>
    <t>Önkormányzatok támogatása óvodai ellátáshoz</t>
  </si>
  <si>
    <t>Szolgáltatások ellenértéke (temetési szolgáltatás)</t>
  </si>
  <si>
    <t>Szolgáltatások ellenértéke (esküvői szolgáltatás)</t>
  </si>
  <si>
    <t xml:space="preserve">Készletértékesítés ellenértéke </t>
  </si>
  <si>
    <t>Közvetített szolgáltatások ellenértéke (Továbbszámlázott)</t>
  </si>
  <si>
    <t>Készletértékesítés ellenértéke (Tourinform)</t>
  </si>
  <si>
    <t>Szolgáltatások ellenértéke  (DRV szennyvíz hálózat )</t>
  </si>
  <si>
    <t>Szolgáltatások ellenértéke (Egyéb bevétel)</t>
  </si>
  <si>
    <t>Szolgáltatások ellenértéke (Strandbevétel)</t>
  </si>
  <si>
    <t>Szolgáltatások ellenértéke (Könyvtári szolgáltatás)</t>
  </si>
  <si>
    <t>Szolgáltatások ellenértéke (Felnőtt étkezők térítése)</t>
  </si>
  <si>
    <t>Ellátási díjak (Iskola tanulók étkezés térítése)</t>
  </si>
  <si>
    <t>Ellátási díjak (Szociális étkeztetés térítési díja)</t>
  </si>
  <si>
    <t>Egyéb működési bevétel</t>
  </si>
  <si>
    <t>Működési célú kölcsönök visszatérülése (Helyi támogatás törlesztése)</t>
  </si>
  <si>
    <t>Államháztartáson kívülről kapott bevétel (OEP támogatás)</t>
  </si>
  <si>
    <t>feladatonként</t>
  </si>
  <si>
    <t>Előirányzat</t>
  </si>
  <si>
    <t>Kötelező feladatok</t>
  </si>
  <si>
    <t>Önként vállalt feladatok</t>
  </si>
  <si>
    <t>Állami feladatok</t>
  </si>
  <si>
    <t>Összesen</t>
  </si>
  <si>
    <t>011130   Önkormányzatok és önk hiv jogalkotó és ált ig tev.</t>
  </si>
  <si>
    <t>013350   Az önkormányzati vagyonnal v. gazd. kapcs. Fel.</t>
  </si>
  <si>
    <t>018010    Önkormányzatok elszám. a közp. Költségvetéssel</t>
  </si>
  <si>
    <t>041232    Start munkaprogram- Téli közfoglakoztatás</t>
  </si>
  <si>
    <t>041233    Hosszabb időtartamú közfoglalkoztatás</t>
  </si>
  <si>
    <t>082092   Közművelődés</t>
  </si>
  <si>
    <t xml:space="preserve">2014. évi költségvetés kiadásai 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</si>
  <si>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</si>
  <si>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</si>
  <si>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</si>
  <si>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</si>
  <si>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K11</t>
  </si>
  <si>
    <t>Foglalkoztatottak személyi juttatása</t>
  </si>
  <si>
    <t>K1101</t>
  </si>
  <si>
    <t>Törvény szerinti illetmények, munkabérek</t>
  </si>
  <si>
    <t>Jutalom</t>
  </si>
  <si>
    <t>K1107</t>
  </si>
  <si>
    <t>Béren kívüli juttatások</t>
  </si>
  <si>
    <t>K12</t>
  </si>
  <si>
    <t>Külső személyi juttatások</t>
  </si>
  <si>
    <t>K121</t>
  </si>
  <si>
    <t>Választott tisztségviselők juttatásai</t>
  </si>
  <si>
    <t>Polgármester illetménye</t>
  </si>
  <si>
    <t>Önkormányzati  képviselők juttatása</t>
  </si>
  <si>
    <t>Költségtérítés</t>
  </si>
  <si>
    <t>K123</t>
  </si>
  <si>
    <t>Egyéb külső személyi juttatások</t>
  </si>
  <si>
    <t>Munkaadókat terhelő járulékok és szociális hozzájárulási adó</t>
  </si>
  <si>
    <t>Szociális hozzájárulási adó</t>
  </si>
  <si>
    <t>Rehabilitációs hozzájárulás</t>
  </si>
  <si>
    <t>EHO</t>
  </si>
  <si>
    <t>Munkaadót terhelő szja</t>
  </si>
  <si>
    <t>K31</t>
  </si>
  <si>
    <t>Készletbeszerzés</t>
  </si>
  <si>
    <t>K311</t>
  </si>
  <si>
    <t>Szakmai anyagok beszerzése</t>
  </si>
  <si>
    <t>Könyv, folyóirat</t>
  </si>
  <si>
    <t>Informatikai eszközök</t>
  </si>
  <si>
    <t>Kisértékű tárgyi eszközök</t>
  </si>
  <si>
    <t>K312</t>
  </si>
  <si>
    <t>Üzemeltetési anyagok beszerzése</t>
  </si>
  <si>
    <t>Irodaszer, nyomtatvány</t>
  </si>
  <si>
    <t>Egyéb anyagbeszerzés</t>
  </si>
  <si>
    <t>K32</t>
  </si>
  <si>
    <t>Kommunikációs szolgáltatások</t>
  </si>
  <si>
    <t>K321</t>
  </si>
  <si>
    <t>Informatikai szolgáltatások igénybevétele</t>
  </si>
  <si>
    <t>Internet díj</t>
  </si>
  <si>
    <t>Számítógépes rendszerhez kapcsoló szolgáltatás</t>
  </si>
  <si>
    <t>Honlap karbantartás</t>
  </si>
  <si>
    <t>K322</t>
  </si>
  <si>
    <t>Egyéb kommunikációs szolgáltatások</t>
  </si>
  <si>
    <t>Telefondíj</t>
  </si>
  <si>
    <t>K33</t>
  </si>
  <si>
    <t>Szolgáltatási kiadások</t>
  </si>
  <si>
    <t>K331</t>
  </si>
  <si>
    <t>Közüzemi díjak</t>
  </si>
  <si>
    <t>Gázenergia</t>
  </si>
  <si>
    <t>Villamosenergia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</si>
  <si>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</si>
  <si>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</si>
  <si>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</si>
  <si>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</si>
  <si>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</si>
  <si>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</si>
  <si>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szolgáltatások</t>
  </si>
  <si>
    <t>Postaköltség</t>
  </si>
  <si>
    <t>Egyéb üzemeltetési, fenntartási szolgáltatások</t>
  </si>
  <si>
    <t>Pénzügyi szolgáltatási kiadások</t>
  </si>
  <si>
    <t>K34</t>
  </si>
  <si>
    <t>Kiküldetések,reklám és propagandakiadások</t>
  </si>
  <si>
    <t>K341</t>
  </si>
  <si>
    <t>Kiküldetés kiadásai</t>
  </si>
  <si>
    <t>Belföldi kiküldetés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</si>
  <si>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</si>
  <si>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</si>
  <si>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</si>
  <si>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</si>
  <si>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</si>
  <si>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</si>
  <si>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</si>
  <si>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K502</t>
  </si>
  <si>
    <t>Elvonásokés befizetések</t>
  </si>
  <si>
    <t>Előző évi elsz.felülvizsgálata m. befizetés</t>
  </si>
  <si>
    <t>K506</t>
  </si>
  <si>
    <t>Egyéb működési célú támogatások államháztartáson belülre</t>
  </si>
  <si>
    <t>Működési célú pénzeszköz átadás szociális feladatokhoz</t>
  </si>
  <si>
    <t>Működési célú pénzeszköz átadás iskolai buszos  bejárás tám.</t>
  </si>
  <si>
    <t>K511</t>
  </si>
  <si>
    <t>Egyéb működési célú támogatások államháztartáson kívülre</t>
  </si>
  <si>
    <t>Egyéb műk. célú pénzszköz átadás vállalkozásoknak (DRV)</t>
  </si>
  <si>
    <t>Működési célú pénzeszköz átadás nonprofit-szervezeteknek</t>
  </si>
  <si>
    <t>K512</t>
  </si>
  <si>
    <t>Tartalékok</t>
  </si>
  <si>
    <t>Tartalék működési célra</t>
  </si>
  <si>
    <t>Tartalék felhalmozási célra</t>
  </si>
  <si>
    <t>K88</t>
  </si>
  <si>
    <t>Egyéb felhalmozási célú támogatások államháztartáson kívülre</t>
  </si>
  <si>
    <t>Körzeti új mentőállomás</t>
  </si>
  <si>
    <t>Elmib részvény</t>
  </si>
  <si>
    <t>Vizi Társulat érd.hozzájárulás</t>
  </si>
  <si>
    <t>K912</t>
  </si>
  <si>
    <t>Forgatási célú értékpapír vásárlása</t>
  </si>
  <si>
    <t>Tüzelőanyagok, hajtó, és kenőanyagok</t>
  </si>
  <si>
    <t>Bérleti és lizing díjak</t>
  </si>
  <si>
    <t>K335</t>
  </si>
  <si>
    <t>Közvetített szolgáltatások</t>
  </si>
  <si>
    <t>K352</t>
  </si>
  <si>
    <t>Fizetendő áfa</t>
  </si>
  <si>
    <t>K62</t>
  </si>
  <si>
    <t>Ingatlanok beszerzése, létesítése</t>
  </si>
  <si>
    <t>K67</t>
  </si>
  <si>
    <t>Beruházási célú előzetesen felszámított Áfa</t>
  </si>
  <si>
    <t>Fogl.egyéb személyi juttatásai</t>
  </si>
  <si>
    <t>Egyéb tárgyi eszköz beszerzése</t>
  </si>
  <si>
    <t>Munka és védőruha</t>
  </si>
  <si>
    <t>045160   Közutak, hidak,alagútak üzemeltetése, fenntartása</t>
  </si>
  <si>
    <t>K1109</t>
  </si>
  <si>
    <t>Közlekedési költségtérítés</t>
  </si>
  <si>
    <t>K313</t>
  </si>
  <si>
    <t>Árubeszerzés</t>
  </si>
  <si>
    <t>Internet előfizetés</t>
  </si>
  <si>
    <t>061030    Lakáshoz jutást segítő támogatások</t>
  </si>
  <si>
    <t>K87</t>
  </si>
  <si>
    <t>Lakástámogatás (önk.rendelet alapján)</t>
  </si>
  <si>
    <t>064010   Közvilágítás</t>
  </si>
  <si>
    <t>066010   Zöldterület kezelés</t>
  </si>
  <si>
    <t>K1110</t>
  </si>
  <si>
    <t>Egyéb költségtérítések</t>
  </si>
  <si>
    <t>Egyéb jogviszonyban foglalkoztatottaknak fizetett jutttatások</t>
  </si>
  <si>
    <t>Gyógyszerbeszerzés</t>
  </si>
  <si>
    <t>Hulladékszállítás</t>
  </si>
  <si>
    <t>Biztosítási díjak</t>
  </si>
  <si>
    <t>K61</t>
  </si>
  <si>
    <t>Immateriális javak beszerzése, létesítése</t>
  </si>
  <si>
    <t>K64</t>
  </si>
  <si>
    <t>K71</t>
  </si>
  <si>
    <t>Ingatlanok felújítása</t>
  </si>
  <si>
    <t>K74</t>
  </si>
  <si>
    <t>Felújítási célú előzetesen felszámított Áfa</t>
  </si>
  <si>
    <t>072111   Háziorvosi alapellátás</t>
  </si>
  <si>
    <t>072112   Háziorvosi ügyeleti ellátás</t>
  </si>
  <si>
    <t>081031   Sportlétesítmények működtetése</t>
  </si>
  <si>
    <t>081041    Versenysport és utánpótlás nevelési tevékenység és támogatása</t>
  </si>
  <si>
    <t>Táppénz hozzájárulás</t>
  </si>
  <si>
    <t>Egyéb tárgyi eszközök beszerzése, létesítése</t>
  </si>
  <si>
    <t>082042   Könyvtári állomány gyarapítása</t>
  </si>
  <si>
    <t>Foglalk.egyéb személyi juttatásai</t>
  </si>
  <si>
    <t>Folyóirat kiadás</t>
  </si>
  <si>
    <t>Kulturális rendezvények</t>
  </si>
  <si>
    <t>K355</t>
  </si>
  <si>
    <t>Egyéb dologi kiadás</t>
  </si>
  <si>
    <t>Kötelező jellegű díjak</t>
  </si>
  <si>
    <t>K63</t>
  </si>
  <si>
    <t>Informatikai eszközök beszerzése, létesítése</t>
  </si>
  <si>
    <t>Egyéb működési célú támogatások áh belülre (Társulás támogatása)</t>
  </si>
  <si>
    <t>Állami támogatás</t>
  </si>
  <si>
    <t>Társult önkormányzatok támogatása</t>
  </si>
  <si>
    <t>Révfülöp önkormányzat támogatása</t>
  </si>
  <si>
    <t>091220   Köznevelési intézmény 1-4 évf.tan.nev.összef.működtetési feladatai</t>
  </si>
  <si>
    <t>092120   Köznevelési intézmény 5-8 évf.tan.nev.összef.működtetési feladatai</t>
  </si>
  <si>
    <t>096020   Iskolai intézményi étkeztetés      (konyha)</t>
  </si>
  <si>
    <t>jutalom</t>
  </si>
  <si>
    <t>Élelmiszer</t>
  </si>
  <si>
    <t>104042   Gyermekjóléti szolgáltatások</t>
  </si>
  <si>
    <t>Működési célú pénzeszköz átadás szociális étkeztetéshez</t>
  </si>
  <si>
    <t>105010   Munkanélküli aktív korúak ellátásai</t>
  </si>
  <si>
    <t>Ellátottak juttatásai</t>
  </si>
  <si>
    <t>K45</t>
  </si>
  <si>
    <t>Foglalkoztatással,munkanélküliséggel kapcsolatos ellátások</t>
  </si>
  <si>
    <t>Foglakoztatást helyettesítő támogatás</t>
  </si>
  <si>
    <t>106020   Lakásfenntartással,lakhatással összefüggő ellátások</t>
  </si>
  <si>
    <t>K46</t>
  </si>
  <si>
    <t>Lakhatással kapcsolatos ellátások</t>
  </si>
  <si>
    <t>Lakásfenntartási támogatás</t>
  </si>
  <si>
    <t>107052   Házi segítségnyújtás</t>
  </si>
  <si>
    <t>Működési célú pénzeszköz átadás házi segítségnyújtáshoz</t>
  </si>
  <si>
    <t>107060   Egyéb szociális pénzbeli és természetbeni ellátások, támogatások</t>
  </si>
  <si>
    <t>K44</t>
  </si>
  <si>
    <t>Betegséggel kapcsolatos ellátások</t>
  </si>
  <si>
    <t>Helyi megállapítású ápolási díj</t>
  </si>
  <si>
    <t>Helyi megállapítású közgyógyellátás</t>
  </si>
  <si>
    <t>Rendszeres szociális segély</t>
  </si>
  <si>
    <t>K48</t>
  </si>
  <si>
    <t>Egyéb nem intézményi ellátások</t>
  </si>
  <si>
    <t>Önkormányzat által saját hatáskörben nyújtott pénzügyi ellátás</t>
  </si>
  <si>
    <t xml:space="preserve">   Átmeneti segély</t>
  </si>
  <si>
    <t xml:space="preserve">   Felsőoktatási ösztöndíj</t>
  </si>
  <si>
    <t xml:space="preserve">   Tankönyvtámogatás</t>
  </si>
  <si>
    <t xml:space="preserve">   Temetési támogtás</t>
  </si>
  <si>
    <t xml:space="preserve">   Születési támogatás</t>
  </si>
  <si>
    <t>Önkormányzat által saját hatáskörben nyújtott természetbeni ellátás</t>
  </si>
  <si>
    <t xml:space="preserve">    Tüzifa támogatás</t>
  </si>
  <si>
    <t xml:space="preserve"> Természetben nyújtott gyermekvéd.támogatás</t>
  </si>
  <si>
    <t>Kiadások összesen</t>
  </si>
  <si>
    <t>2014. évi költségvetés kiadásai</t>
  </si>
  <si>
    <t xml:space="preserve">011130   Önkormányzatok és önkorm. hivatalok jogalkotó és ált. ig. tevékenysége </t>
  </si>
  <si>
    <t xml:space="preserve">2014.évi költségvetés felhalmozási kiadásai </t>
  </si>
  <si>
    <t xml:space="preserve">Kiemelt előirányzat </t>
  </si>
  <si>
    <t>Forgalomtechnikai átalakítások (Zebrák)</t>
  </si>
  <si>
    <t>Rendezési terv</t>
  </si>
  <si>
    <t>Káli úti járdaépítés 1. szakasz</t>
  </si>
  <si>
    <t>Káli úti járdaépítés 2. szakasz</t>
  </si>
  <si>
    <t>Rózsakert II. Kandeláber világítás Császtai strandig</t>
  </si>
  <si>
    <t>Stúdió felszerelés</t>
  </si>
  <si>
    <t>Vitorlás kikötő engedélyezési tervek</t>
  </si>
  <si>
    <t>Közbiztonsági kamera rendszer telepítése</t>
  </si>
  <si>
    <t>Beruházások Áfája</t>
  </si>
  <si>
    <t>Beruházások összesen</t>
  </si>
  <si>
    <t>Támfalak javítása, statikai terv</t>
  </si>
  <si>
    <t>Strandfejlesztés, Szigeti, Császtai strand</t>
  </si>
  <si>
    <t>Halász utca arculatváltás, térburkolat</t>
  </si>
  <si>
    <t>Tornaterem átalakítása</t>
  </si>
  <si>
    <t>Óvoda korszerűsítés</t>
  </si>
  <si>
    <t>Játszótér bővítés</t>
  </si>
  <si>
    <t>Kilátó faszerkezet felújítás</t>
  </si>
  <si>
    <t>Vitorlás kikötő partfal</t>
  </si>
  <si>
    <t xml:space="preserve">IKSZT kábelhálózat </t>
  </si>
  <si>
    <t>Felújítások Áfája</t>
  </si>
  <si>
    <t>Felújítások összesen</t>
  </si>
  <si>
    <t>Felhalmozási kiadások összesen</t>
  </si>
  <si>
    <t>Tájékoztató adatok a MŰKÖDÉSI bevételek és kiadások alakulásáról</t>
  </si>
  <si>
    <t>Teljesítés   2012. év</t>
  </si>
  <si>
    <t>Teljesítés   2013. év</t>
  </si>
  <si>
    <t>Terv         2014.év</t>
  </si>
  <si>
    <t>Működési célú támogatások áh belülről</t>
  </si>
  <si>
    <t>Működési célú bevételek összesen</t>
  </si>
  <si>
    <t xml:space="preserve">Munkaadókat terhelő járulékok és szoc h.jár adó </t>
  </si>
  <si>
    <t>Működési célú kiadások összesen</t>
  </si>
  <si>
    <t>Finanszírozási bevételek összesen</t>
  </si>
  <si>
    <t>Finanszírozási kiadások összesen</t>
  </si>
  <si>
    <t>Tájékoztató adatok a FELHALMOZÁSI bevételek és kiadások alakulásáról</t>
  </si>
  <si>
    <t>Felhalmozási célú átvett pénzszközök</t>
  </si>
  <si>
    <t>Felhalmozási célú bevételek összesen</t>
  </si>
  <si>
    <t>Felhalmozási célú kiadások összesen</t>
  </si>
  <si>
    <t>Akadálymentes vizi bejáró strandokra</t>
  </si>
  <si>
    <t>Fűnyirók, hótoló beszerzés</t>
  </si>
  <si>
    <t>Játszótéri eszközök</t>
  </si>
  <si>
    <t>Szolgálati lakás gázkazán csere</t>
  </si>
  <si>
    <t>Forgatási célú értékpapír visszaváltása</t>
  </si>
  <si>
    <t>B812</t>
  </si>
  <si>
    <t>Tulajdonosi bevételek Osztalék bevétel</t>
  </si>
  <si>
    <t>Államháztartáson belüli megelőlegezések</t>
  </si>
  <si>
    <t xml:space="preserve">Teljesítés 2014.12.31.                     Ezer Ft    </t>
  </si>
  <si>
    <t>100848</t>
  </si>
  <si>
    <t>345291</t>
  </si>
  <si>
    <t>449898</t>
  </si>
  <si>
    <t>Lakossági közműfejlesztés, közműv.érdekeltségnöv.</t>
  </si>
  <si>
    <t>Egyéb működési célú átvett pénzeszközök (közműv)</t>
  </si>
  <si>
    <t>Támogatásértékű működési kiadás  Közös Önkormányzati Hivatal</t>
  </si>
  <si>
    <t xml:space="preserve">         Ezer Ft</t>
  </si>
  <si>
    <t>46003</t>
  </si>
  <si>
    <t>26937</t>
  </si>
  <si>
    <t>Terv             2014.év</t>
  </si>
  <si>
    <t>9. melléklet az 1/2014.(II.12.) önkormányzati rendelethez</t>
  </si>
  <si>
    <t>2. melléklet az 1/2014 (II.12.) önkormányzati rendelethez</t>
  </si>
  <si>
    <t>3. melléklet az 1/2014 (II.12.) önkormányzati rendelethez</t>
  </si>
  <si>
    <t>4. melléklet az 1/2014 (II.12.) önkormányzati rendelethez</t>
  </si>
  <si>
    <t>5. melléklet az 1/2014 (II.12.) önkormányzati rendelethez</t>
  </si>
  <si>
    <t>6. melléklet az 1/2014 (II.12.) önkormányzati rendelethez</t>
  </si>
  <si>
    <t>7. melléklet az 1/2014 (II.12.) önkormányzati rendelethez</t>
  </si>
  <si>
    <t>8.melléklet az 1/2014.(II.12.) önkormányzati rendelethez</t>
  </si>
  <si>
    <t>1. melléklet az 1/2014 (II.12.)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</si>
</sst>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yyyy\-mm\-dd"/>
  </numFmts>
  <fonts count="52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4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12" xfId="0" applyFont="1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justify"/>
    </xf>
    <xf numFmtId="0" fontId="4" fillId="0" borderId="11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49" fontId="3" fillId="33" borderId="17" xfId="0" applyNumberFormat="1" applyFont="1" applyFill="1" applyBorder="1" applyAlignment="1">
      <alignment horizontal="left"/>
    </xf>
    <xf numFmtId="3" fontId="3" fillId="33" borderId="17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3" fillId="33" borderId="17" xfId="0" applyFont="1" applyFill="1" applyBorder="1" applyAlignment="1">
      <alignment horizontal="left"/>
    </xf>
    <xf numFmtId="0" fontId="6" fillId="33" borderId="17" xfId="0" applyFont="1" applyFill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Border="1" applyAlignment="1">
      <alignment horizontal="left"/>
    </xf>
    <xf numFmtId="0" fontId="7" fillId="33" borderId="17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4" fillId="33" borderId="17" xfId="0" applyNumberFormat="1" applyFont="1" applyFill="1" applyBorder="1" applyAlignment="1">
      <alignment horizontal="left"/>
    </xf>
    <xf numFmtId="0" fontId="4" fillId="33" borderId="17" xfId="0" applyFont="1" applyFill="1" applyBorder="1" applyAlignment="1">
      <alignment vertical="center"/>
    </xf>
    <xf numFmtId="3" fontId="1" fillId="33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/>
    </xf>
    <xf numFmtId="0" fontId="1" fillId="0" borderId="19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3" fontId="3" fillId="33" borderId="1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33" borderId="17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11" fillId="33" borderId="17" xfId="0" applyFont="1" applyFill="1" applyBorder="1" applyAlignment="1">
      <alignment/>
    </xf>
    <xf numFmtId="165" fontId="3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0" fontId="11" fillId="33" borderId="1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right"/>
    </xf>
    <xf numFmtId="3" fontId="3" fillId="33" borderId="17" xfId="0" applyNumberFormat="1" applyFont="1" applyFill="1" applyBorder="1" applyAlignment="1">
      <alignment/>
    </xf>
    <xf numFmtId="165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/>
    </xf>
    <xf numFmtId="0" fontId="2" fillId="33" borderId="17" xfId="0" applyFont="1" applyFill="1" applyBorder="1" applyAlignment="1">
      <alignment horizontal="left"/>
    </xf>
    <xf numFmtId="3" fontId="2" fillId="0" borderId="0" xfId="0" applyNumberFormat="1" applyFont="1" applyAlignment="1">
      <alignment/>
    </xf>
    <xf numFmtId="0" fontId="4" fillId="33" borderId="17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49" fontId="3" fillId="0" borderId="19" xfId="0" applyNumberFormat="1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0" fontId="2" fillId="0" borderId="19" xfId="0" applyFont="1" applyBorder="1" applyAlignment="1">
      <alignment/>
    </xf>
    <xf numFmtId="0" fontId="1" fillId="0" borderId="0" xfId="54" applyFont="1" applyAlignment="1">
      <alignment horizontal="right"/>
      <protection/>
    </xf>
    <xf numFmtId="0" fontId="1" fillId="0" borderId="0" xfId="54" applyFont="1" applyBorder="1">
      <alignment/>
      <protection/>
    </xf>
    <xf numFmtId="0" fontId="1" fillId="0" borderId="19" xfId="0" applyFont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165" fontId="2" fillId="0" borderId="0" xfId="0" applyNumberFormat="1" applyFont="1" applyAlignment="1">
      <alignment/>
    </xf>
    <xf numFmtId="49" fontId="1" fillId="0" borderId="19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54" applyFont="1" applyBorder="1" applyAlignment="1">
      <alignment horizontal="right"/>
      <protection/>
    </xf>
    <xf numFmtId="0" fontId="1" fillId="0" borderId="0" xfId="54" applyFont="1" applyBorder="1" applyAlignment="1">
      <alignment horizontal="center"/>
      <protection/>
    </xf>
    <xf numFmtId="0" fontId="1" fillId="0" borderId="17" xfId="54" applyFont="1" applyBorder="1" applyAlignment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0" fontId="2" fillId="0" borderId="16" xfId="54" applyFont="1" applyBorder="1" applyAlignment="1">
      <alignment horizontal="center" wrapText="1"/>
      <protection/>
    </xf>
    <xf numFmtId="0" fontId="2" fillId="0" borderId="15" xfId="54" applyFont="1" applyBorder="1" applyAlignment="1">
      <alignment horizontal="center" wrapText="1"/>
      <protection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3" fontId="2" fillId="0" borderId="21" xfId="0" applyNumberFormat="1" applyFont="1" applyBorder="1" applyAlignment="1">
      <alignment horizontal="center" wrapText="1"/>
    </xf>
    <xf numFmtId="0" fontId="2" fillId="0" borderId="24" xfId="54" applyFont="1" applyBorder="1" applyAlignment="1">
      <alignment horizont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="60" zoomScalePageLayoutView="0" workbookViewId="0" topLeftCell="A4">
      <selection activeCell="C7" sqref="C7:D7"/>
    </sheetView>
  </sheetViews>
  <sheetFormatPr defaultColWidth="9.140625" defaultRowHeight="12.75"/>
  <cols>
    <col min="1" max="1" width="4.8515625" style="1" customWidth="1"/>
    <col min="2" max="2" width="50.57421875" style="1" customWidth="1"/>
    <col min="3" max="3" width="15.57421875" style="1" customWidth="1"/>
    <col min="4" max="4" width="18.421875" style="1" customWidth="1"/>
    <col min="5" max="16384" width="9.140625" style="1" customWidth="1"/>
  </cols>
  <sheetData>
    <row r="1" spans="1:4" ht="15.75" customHeight="1">
      <c r="A1" s="156"/>
      <c r="B1" s="156"/>
      <c r="C1" s="156"/>
      <c r="D1" s="156"/>
    </row>
    <row r="2" spans="1:4" ht="15.75" customHeight="1">
      <c r="A2" s="156" t="s">
        <v>453</v>
      </c>
      <c r="B2" s="156"/>
      <c r="C2" s="156"/>
      <c r="D2" s="156"/>
    </row>
    <row r="3" spans="1:4" ht="15.75" customHeight="1">
      <c r="A3" s="153"/>
      <c r="B3" s="153"/>
      <c r="C3" s="153"/>
      <c r="D3" s="153"/>
    </row>
    <row r="4" spans="1:4" ht="15.75" customHeight="1">
      <c r="A4" s="157" t="s">
        <v>0</v>
      </c>
      <c r="B4" s="157"/>
      <c r="C4" s="157"/>
      <c r="D4" s="157"/>
    </row>
    <row r="5" spans="1:4" ht="15.75" customHeight="1">
      <c r="A5" s="157" t="s">
        <v>1</v>
      </c>
      <c r="B5" s="157"/>
      <c r="C5" s="157"/>
      <c r="D5" s="157"/>
    </row>
    <row r="6" spans="1:4" ht="15.75" customHeight="1">
      <c r="A6" s="2"/>
      <c r="B6" s="2"/>
      <c r="C6" s="2"/>
      <c r="D6" s="2"/>
    </row>
    <row r="7" spans="1:4" ht="15.75" customHeight="1">
      <c r="A7" s="3"/>
      <c r="B7" s="3"/>
      <c r="C7" s="158" t="s">
        <v>2</v>
      </c>
      <c r="D7" s="158"/>
    </row>
    <row r="8" spans="1:4" ht="15.75" customHeight="1">
      <c r="A8" s="159" t="s">
        <v>3</v>
      </c>
      <c r="B8" s="159"/>
      <c r="C8" s="160" t="s">
        <v>4</v>
      </c>
      <c r="D8" s="161" t="s">
        <v>5</v>
      </c>
    </row>
    <row r="9" spans="1:4" ht="15.75" customHeight="1">
      <c r="A9" s="159"/>
      <c r="B9" s="159"/>
      <c r="C9" s="160"/>
      <c r="D9" s="161"/>
    </row>
    <row r="10" spans="1:4" ht="15.75" customHeight="1">
      <c r="A10" s="154" t="s">
        <v>6</v>
      </c>
      <c r="B10" s="154"/>
      <c r="C10" s="4">
        <f>SUM(C11:C14)</f>
        <v>292838</v>
      </c>
      <c r="D10" s="4">
        <f>SUM(D11:D14)</f>
        <v>345531</v>
      </c>
    </row>
    <row r="11" spans="1:4" ht="15.75" customHeight="1">
      <c r="A11" s="6" t="s">
        <v>7</v>
      </c>
      <c r="B11" s="7" t="s">
        <v>8</v>
      </c>
      <c r="C11" s="8">
        <v>102589</v>
      </c>
      <c r="D11" s="9">
        <v>135637</v>
      </c>
    </row>
    <row r="12" spans="1:4" ht="15.75" customHeight="1">
      <c r="A12" s="6" t="s">
        <v>9</v>
      </c>
      <c r="B12" s="7" t="s">
        <v>10</v>
      </c>
      <c r="C12" s="8">
        <v>96800</v>
      </c>
      <c r="D12" s="9">
        <v>96800</v>
      </c>
    </row>
    <row r="13" spans="1:4" ht="15.75" customHeight="1">
      <c r="A13" s="6" t="s">
        <v>11</v>
      </c>
      <c r="B13" s="7" t="s">
        <v>12</v>
      </c>
      <c r="C13" s="8">
        <v>90145</v>
      </c>
      <c r="D13" s="9">
        <v>112744</v>
      </c>
    </row>
    <row r="14" spans="1:4" ht="15.75" customHeight="1">
      <c r="A14" s="6" t="s">
        <v>13</v>
      </c>
      <c r="B14" s="7" t="s">
        <v>14</v>
      </c>
      <c r="C14" s="8">
        <v>3304</v>
      </c>
      <c r="D14" s="9">
        <v>350</v>
      </c>
    </row>
    <row r="15" spans="1:4" ht="15.75" customHeight="1">
      <c r="A15" s="6"/>
      <c r="B15" s="7"/>
      <c r="C15" s="8"/>
      <c r="D15" s="9"/>
    </row>
    <row r="16" spans="1:4" ht="15.75" customHeight="1">
      <c r="A16" s="10" t="s">
        <v>15</v>
      </c>
      <c r="B16" s="11"/>
      <c r="C16" s="12">
        <f>SUM(C17:C19)</f>
        <v>600</v>
      </c>
      <c r="D16" s="12">
        <f>SUM(D17:D19)</f>
        <v>809</v>
      </c>
    </row>
    <row r="17" spans="1:4" ht="15.75" customHeight="1">
      <c r="A17" s="6" t="s">
        <v>16</v>
      </c>
      <c r="B17" s="13" t="s">
        <v>17</v>
      </c>
      <c r="C17" s="8">
        <v>0</v>
      </c>
      <c r="D17" s="9">
        <v>41</v>
      </c>
    </row>
    <row r="18" spans="1:4" ht="15.75" customHeight="1">
      <c r="A18" s="6" t="s">
        <v>18</v>
      </c>
      <c r="B18" s="7" t="s">
        <v>19</v>
      </c>
      <c r="C18" s="14">
        <v>600</v>
      </c>
      <c r="D18" s="9">
        <v>600</v>
      </c>
    </row>
    <row r="19" spans="1:4" ht="15.75" customHeight="1">
      <c r="A19" s="6" t="s">
        <v>20</v>
      </c>
      <c r="B19" s="7" t="s">
        <v>21</v>
      </c>
      <c r="C19" s="14">
        <v>0</v>
      </c>
      <c r="D19" s="9">
        <v>168</v>
      </c>
    </row>
    <row r="20" spans="1:4" ht="15.75" customHeight="1">
      <c r="A20" s="10"/>
      <c r="B20" s="7"/>
      <c r="C20" s="14"/>
      <c r="D20" s="9"/>
    </row>
    <row r="21" spans="1:4" ht="15.75" customHeight="1">
      <c r="A21" s="10" t="s">
        <v>22</v>
      </c>
      <c r="B21" s="7"/>
      <c r="C21" s="15">
        <f>SUM(C22)</f>
        <v>193900</v>
      </c>
      <c r="D21" s="15">
        <f>SUM(D22)</f>
        <v>232515</v>
      </c>
    </row>
    <row r="22" spans="1:4" ht="15.75" customHeight="1">
      <c r="A22" s="6" t="s">
        <v>23</v>
      </c>
      <c r="B22" s="7" t="s">
        <v>22</v>
      </c>
      <c r="C22" s="14">
        <v>193900</v>
      </c>
      <c r="D22" s="9">
        <v>232515</v>
      </c>
    </row>
    <row r="23" spans="1:4" ht="15.75" customHeight="1">
      <c r="A23" s="6"/>
      <c r="B23" s="7"/>
      <c r="C23" s="14"/>
      <c r="D23" s="9"/>
    </row>
    <row r="24" spans="1:4" ht="15.75" customHeight="1">
      <c r="A24" s="16" t="s">
        <v>24</v>
      </c>
      <c r="B24" s="17"/>
      <c r="C24" s="18">
        <f>SUM(C10+C16+C21)</f>
        <v>487338</v>
      </c>
      <c r="D24" s="18">
        <f>SUM(D10+D16+D21)</f>
        <v>578855</v>
      </c>
    </row>
    <row r="25" spans="1:4" ht="15.75" customHeight="1">
      <c r="A25" s="19"/>
      <c r="B25" s="19"/>
      <c r="C25" s="20"/>
      <c r="D25" s="21"/>
    </row>
    <row r="26" spans="1:4" ht="15.75" customHeight="1">
      <c r="A26" s="155" t="s">
        <v>25</v>
      </c>
      <c r="B26" s="155"/>
      <c r="C26" s="22">
        <f>SUM(C27:C31)</f>
        <v>385336</v>
      </c>
      <c r="D26" s="22">
        <f>SUM(D27:D31)</f>
        <v>414516</v>
      </c>
    </row>
    <row r="27" spans="1:4" ht="15.75" customHeight="1">
      <c r="A27" s="6" t="s">
        <v>26</v>
      </c>
      <c r="B27" s="23" t="s">
        <v>27</v>
      </c>
      <c r="C27" s="8">
        <v>65691</v>
      </c>
      <c r="D27" s="9">
        <v>79917</v>
      </c>
    </row>
    <row r="28" spans="1:4" ht="15.75" customHeight="1">
      <c r="A28" s="6" t="s">
        <v>28</v>
      </c>
      <c r="B28" s="13" t="s">
        <v>29</v>
      </c>
      <c r="C28" s="8">
        <v>17429</v>
      </c>
      <c r="D28" s="9">
        <v>20441</v>
      </c>
    </row>
    <row r="29" spans="1:4" ht="15.75" customHeight="1">
      <c r="A29" s="6" t="s">
        <v>30</v>
      </c>
      <c r="B29" s="7" t="s">
        <v>31</v>
      </c>
      <c r="C29" s="8">
        <v>121140</v>
      </c>
      <c r="D29" s="9">
        <v>152550</v>
      </c>
    </row>
    <row r="30" spans="1:4" ht="15.75" customHeight="1">
      <c r="A30" s="6" t="s">
        <v>32</v>
      </c>
      <c r="B30" s="23" t="s">
        <v>33</v>
      </c>
      <c r="C30" s="8">
        <v>9100</v>
      </c>
      <c r="D30" s="9">
        <v>10197</v>
      </c>
    </row>
    <row r="31" spans="1:4" ht="15.75" customHeight="1">
      <c r="A31" s="6" t="s">
        <v>34</v>
      </c>
      <c r="B31" s="23" t="s">
        <v>35</v>
      </c>
      <c r="C31" s="8">
        <v>171976</v>
      </c>
      <c r="D31" s="9">
        <v>151411</v>
      </c>
    </row>
    <row r="32" spans="1:4" ht="15.75" customHeight="1">
      <c r="A32" s="6"/>
      <c r="B32" s="23"/>
      <c r="C32" s="8"/>
      <c r="D32" s="9"/>
    </row>
    <row r="33" spans="1:4" ht="15.75" customHeight="1">
      <c r="A33" s="24" t="s">
        <v>36</v>
      </c>
      <c r="B33" s="25"/>
      <c r="C33" s="15">
        <f>SUM(C34:C36)</f>
        <v>102002</v>
      </c>
      <c r="D33" s="15">
        <f>SUM(D34:D36)</f>
        <v>104339</v>
      </c>
    </row>
    <row r="34" spans="1:4" ht="15.75" customHeight="1">
      <c r="A34" s="26" t="s">
        <v>37</v>
      </c>
      <c r="B34" s="23" t="s">
        <v>38</v>
      </c>
      <c r="C34" s="14">
        <v>63000</v>
      </c>
      <c r="D34" s="9">
        <v>62789</v>
      </c>
    </row>
    <row r="35" spans="1:4" ht="15.75" customHeight="1">
      <c r="A35" s="26" t="s">
        <v>39</v>
      </c>
      <c r="B35" s="23" t="s">
        <v>40</v>
      </c>
      <c r="C35" s="14">
        <v>34000</v>
      </c>
      <c r="D35" s="9">
        <v>36542</v>
      </c>
    </row>
    <row r="36" spans="1:4" ht="15.75" customHeight="1">
      <c r="A36" s="6" t="s">
        <v>41</v>
      </c>
      <c r="B36" s="13" t="s">
        <v>42</v>
      </c>
      <c r="C36" s="14">
        <v>5002</v>
      </c>
      <c r="D36" s="9">
        <v>5008</v>
      </c>
    </row>
    <row r="37" spans="1:4" ht="15.75" customHeight="1">
      <c r="A37" s="6"/>
      <c r="B37" s="13"/>
      <c r="C37" s="14"/>
      <c r="D37" s="9"/>
    </row>
    <row r="38" spans="1:4" ht="15.75" customHeight="1">
      <c r="A38" s="10" t="s">
        <v>43</v>
      </c>
      <c r="B38" s="13"/>
      <c r="C38" s="15">
        <f>SUM(C39)</f>
        <v>0</v>
      </c>
      <c r="D38" s="15">
        <f>SUM(D39)</f>
        <v>60000</v>
      </c>
    </row>
    <row r="39" spans="1:4" ht="15.75" customHeight="1">
      <c r="A39" s="6" t="s">
        <v>44</v>
      </c>
      <c r="B39" s="13" t="s">
        <v>43</v>
      </c>
      <c r="C39" s="14">
        <v>0</v>
      </c>
      <c r="D39" s="9">
        <v>60000</v>
      </c>
    </row>
    <row r="40" spans="1:4" ht="15.75" customHeight="1">
      <c r="A40" s="6"/>
      <c r="B40" s="13"/>
      <c r="C40" s="14"/>
      <c r="D40" s="9"/>
    </row>
    <row r="41" spans="1:4" ht="15.75" customHeight="1">
      <c r="A41" s="16" t="s">
        <v>45</v>
      </c>
      <c r="B41" s="17"/>
      <c r="C41" s="18">
        <f>SUM(C33,C26,C38)</f>
        <v>487338</v>
      </c>
      <c r="D41" s="18">
        <f>SUM(D33,D26,D38)</f>
        <v>578855</v>
      </c>
    </row>
    <row r="42" ht="15.75" customHeight="1"/>
    <row r="43" ht="15.75" customHeight="1"/>
  </sheetData>
  <sheetProtection selectLockedCells="1" selectUnlockedCells="1"/>
  <mergeCells count="10">
    <mergeCell ref="A10:B10"/>
    <mergeCell ref="A26:B26"/>
    <mergeCell ref="A1:D1"/>
    <mergeCell ref="A4:D4"/>
    <mergeCell ref="A5:D5"/>
    <mergeCell ref="C7:D7"/>
    <mergeCell ref="A8:B9"/>
    <mergeCell ref="C8:C9"/>
    <mergeCell ref="D8:D9"/>
    <mergeCell ref="A2:D2"/>
  </mergeCells>
  <printOptions headings="1"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6"/>
  <sheetViews>
    <sheetView view="pageBreakPreview" zoomScale="60" zoomScalePageLayoutView="0" workbookViewId="0" topLeftCell="A43">
      <selection activeCell="A2" sqref="A2:H2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5.57421875" style="0" customWidth="1"/>
    <col min="4" max="4" width="4.00390625" style="0" customWidth="1"/>
    <col min="5" max="5" width="31.421875" style="0" customWidth="1"/>
    <col min="6" max="6" width="16.140625" style="0" customWidth="1"/>
    <col min="7" max="7" width="13.7109375" style="0" customWidth="1"/>
    <col min="8" max="8" width="14.421875" style="0" customWidth="1"/>
  </cols>
  <sheetData>
    <row r="1" spans="1:9" ht="15.75">
      <c r="A1" s="156"/>
      <c r="B1" s="156"/>
      <c r="C1" s="156"/>
      <c r="D1" s="156"/>
      <c r="E1" s="156"/>
      <c r="F1" s="156"/>
      <c r="G1" s="156"/>
      <c r="H1" s="156"/>
      <c r="I1" s="152"/>
    </row>
    <row r="2" spans="1:9" ht="15.75">
      <c r="A2" s="156" t="s">
        <v>446</v>
      </c>
      <c r="B2" s="156"/>
      <c r="C2" s="156"/>
      <c r="D2" s="156"/>
      <c r="E2" s="156"/>
      <c r="F2" s="156"/>
      <c r="G2" s="156"/>
      <c r="H2" s="156"/>
      <c r="I2" s="152"/>
    </row>
    <row r="3" spans="1:9" ht="15.75">
      <c r="A3" s="153"/>
      <c r="B3" s="153"/>
      <c r="C3" s="153"/>
      <c r="D3" s="153"/>
      <c r="E3" s="153"/>
      <c r="F3" s="153"/>
      <c r="G3" s="153"/>
      <c r="H3" s="153"/>
      <c r="I3" s="152"/>
    </row>
    <row r="4" spans="1:9" ht="15" customHeight="1">
      <c r="A4" s="165" t="s">
        <v>0</v>
      </c>
      <c r="B4" s="165"/>
      <c r="C4" s="165"/>
      <c r="D4" s="165"/>
      <c r="E4" s="165"/>
      <c r="F4" s="165"/>
      <c r="G4" s="165"/>
      <c r="H4" s="166"/>
      <c r="I4" s="152"/>
    </row>
    <row r="5" spans="1:9" ht="15" customHeight="1">
      <c r="A5" s="165" t="s">
        <v>46</v>
      </c>
      <c r="B5" s="165"/>
      <c r="C5" s="165"/>
      <c r="D5" s="165"/>
      <c r="E5" s="165"/>
      <c r="F5" s="165"/>
      <c r="G5" s="165"/>
      <c r="H5" s="166"/>
      <c r="I5" s="152"/>
    </row>
    <row r="6" spans="1:9" ht="15" customHeight="1">
      <c r="A6" s="165" t="s">
        <v>47</v>
      </c>
      <c r="B6" s="165"/>
      <c r="C6" s="165"/>
      <c r="D6" s="165"/>
      <c r="E6" s="165"/>
      <c r="F6" s="165"/>
      <c r="G6" s="165"/>
      <c r="H6" s="166"/>
      <c r="I6" s="152"/>
    </row>
    <row r="7" spans="1:9" ht="15" customHeight="1">
      <c r="A7" s="27"/>
      <c r="B7" s="27"/>
      <c r="C7" s="27"/>
      <c r="D7" s="27"/>
      <c r="E7" s="27"/>
      <c r="F7" s="27"/>
      <c r="G7" s="27"/>
      <c r="H7" s="27"/>
      <c r="I7" s="152"/>
    </row>
    <row r="8" spans="1:9" ht="15.75">
      <c r="A8" s="28"/>
      <c r="B8" s="28"/>
      <c r="C8" s="28"/>
      <c r="D8" s="28"/>
      <c r="E8" s="29"/>
      <c r="F8" s="29"/>
      <c r="G8" s="167" t="s">
        <v>2</v>
      </c>
      <c r="H8" s="168"/>
      <c r="I8" s="152"/>
    </row>
    <row r="9" spans="1:8" ht="15.75" customHeight="1">
      <c r="A9" s="162" t="s">
        <v>48</v>
      </c>
      <c r="B9" s="162"/>
      <c r="C9" s="162"/>
      <c r="D9" s="162"/>
      <c r="E9" s="162"/>
      <c r="F9" s="162"/>
      <c r="G9" s="163" t="s">
        <v>4</v>
      </c>
      <c r="H9" s="164" t="s">
        <v>5</v>
      </c>
    </row>
    <row r="10" spans="1:8" ht="12.75">
      <c r="A10" s="162"/>
      <c r="B10" s="162"/>
      <c r="C10" s="162"/>
      <c r="D10" s="162"/>
      <c r="E10" s="162"/>
      <c r="F10" s="162"/>
      <c r="G10" s="163"/>
      <c r="H10" s="164"/>
    </row>
    <row r="11" spans="1:8" ht="15.75">
      <c r="A11" s="30" t="s">
        <v>49</v>
      </c>
      <c r="B11" s="31"/>
      <c r="C11" s="31"/>
      <c r="D11" s="31"/>
      <c r="E11" s="31"/>
      <c r="F11" s="31"/>
      <c r="G11" s="32">
        <f>G12+G25+G28+G18</f>
        <v>7006</v>
      </c>
      <c r="H11" s="32">
        <f>H12+H25+H28+H18+H31</f>
        <v>46003</v>
      </c>
    </row>
    <row r="12" spans="1:8" ht="15.75">
      <c r="A12" s="33" t="s">
        <v>7</v>
      </c>
      <c r="B12" s="33"/>
      <c r="C12" s="33" t="s">
        <v>8</v>
      </c>
      <c r="D12" s="33"/>
      <c r="E12" s="28"/>
      <c r="F12" s="34"/>
      <c r="G12" s="35">
        <f>SUM(G13)</f>
        <v>5056</v>
      </c>
      <c r="H12" s="35">
        <f>SUM(H13)</f>
        <v>6688</v>
      </c>
    </row>
    <row r="13" spans="1:8" ht="15.75">
      <c r="A13" s="28"/>
      <c r="B13" s="28" t="s">
        <v>50</v>
      </c>
      <c r="C13" s="28"/>
      <c r="D13" s="28" t="s">
        <v>51</v>
      </c>
      <c r="E13" s="28"/>
      <c r="F13" s="34"/>
      <c r="G13" s="36">
        <f>SUM(G14+G15+G16)</f>
        <v>5056</v>
      </c>
      <c r="H13" s="36">
        <f>SUM(H14+H15+H16)</f>
        <v>6688</v>
      </c>
    </row>
    <row r="14" spans="1:8" ht="15.75">
      <c r="A14" s="37"/>
      <c r="B14" s="34"/>
      <c r="C14" s="34"/>
      <c r="D14" s="34"/>
      <c r="E14" s="38" t="s">
        <v>52</v>
      </c>
      <c r="F14" s="34"/>
      <c r="G14" s="36">
        <v>5056</v>
      </c>
      <c r="H14" s="21">
        <v>5056</v>
      </c>
    </row>
    <row r="15" spans="1:8" ht="15.75">
      <c r="A15" s="37"/>
      <c r="B15" s="34"/>
      <c r="C15" s="34"/>
      <c r="D15" s="34"/>
      <c r="E15" s="38" t="s">
        <v>53</v>
      </c>
      <c r="F15" s="34"/>
      <c r="G15" s="36"/>
      <c r="H15" s="21">
        <v>1468</v>
      </c>
    </row>
    <row r="16" spans="1:8" ht="15.75">
      <c r="A16" s="37"/>
      <c r="B16" s="34"/>
      <c r="C16" s="34"/>
      <c r="D16" s="34"/>
      <c r="E16" s="38" t="s">
        <v>54</v>
      </c>
      <c r="F16" s="34"/>
      <c r="G16" s="36"/>
      <c r="H16" s="21">
        <v>164</v>
      </c>
    </row>
    <row r="17" spans="1:8" ht="15.75">
      <c r="A17" s="37"/>
      <c r="B17" s="34"/>
      <c r="C17" s="28"/>
      <c r="D17" s="28"/>
      <c r="E17" s="28"/>
      <c r="F17" s="34"/>
      <c r="G17" s="36"/>
      <c r="H17" s="21"/>
    </row>
    <row r="18" spans="1:8" ht="15.75">
      <c r="A18" s="33" t="s">
        <v>11</v>
      </c>
      <c r="B18" s="33"/>
      <c r="C18" s="33" t="s">
        <v>12</v>
      </c>
      <c r="D18" s="33"/>
      <c r="E18" s="33"/>
      <c r="F18" s="34"/>
      <c r="G18" s="36">
        <f>SUM(G19:G23)</f>
        <v>1000</v>
      </c>
      <c r="H18" s="36">
        <f>SUM(H19:H23)</f>
        <v>3365</v>
      </c>
    </row>
    <row r="19" spans="1:8" ht="15.75">
      <c r="A19" s="28"/>
      <c r="B19" s="28"/>
      <c r="C19" s="28" t="s">
        <v>55</v>
      </c>
      <c r="D19" s="28" t="s">
        <v>56</v>
      </c>
      <c r="E19" s="28"/>
      <c r="F19" s="34"/>
      <c r="G19" s="36"/>
      <c r="H19" s="36">
        <v>477</v>
      </c>
    </row>
    <row r="20" spans="1:8" ht="15.75">
      <c r="A20" s="28"/>
      <c r="B20" s="28"/>
      <c r="C20" s="28" t="s">
        <v>95</v>
      </c>
      <c r="D20" s="28" t="s">
        <v>432</v>
      </c>
      <c r="E20" s="28"/>
      <c r="F20" s="34"/>
      <c r="G20" s="36"/>
      <c r="H20" s="36">
        <v>314</v>
      </c>
    </row>
    <row r="21" spans="1:8" ht="15.75">
      <c r="A21" s="28"/>
      <c r="B21" s="28"/>
      <c r="C21" s="28" t="s">
        <v>57</v>
      </c>
      <c r="D21" s="28" t="s">
        <v>58</v>
      </c>
      <c r="E21" s="28"/>
      <c r="F21" s="34"/>
      <c r="G21" s="36"/>
      <c r="H21" s="36">
        <v>129</v>
      </c>
    </row>
    <row r="22" spans="1:8" ht="15.75">
      <c r="A22" s="28"/>
      <c r="B22" s="28"/>
      <c r="C22" s="28" t="s">
        <v>59</v>
      </c>
      <c r="D22" s="28" t="s">
        <v>60</v>
      </c>
      <c r="E22" s="28"/>
      <c r="F22" s="34"/>
      <c r="G22" s="36">
        <v>1000</v>
      </c>
      <c r="H22" s="21">
        <v>1000</v>
      </c>
    </row>
    <row r="23" spans="1:8" ht="15.75">
      <c r="A23" s="37"/>
      <c r="B23" s="34"/>
      <c r="C23" s="38" t="s">
        <v>61</v>
      </c>
      <c r="D23" s="38" t="s">
        <v>62</v>
      </c>
      <c r="E23" s="38"/>
      <c r="F23" s="34"/>
      <c r="G23" s="36"/>
      <c r="H23" s="21">
        <v>1445</v>
      </c>
    </row>
    <row r="24" spans="1:8" ht="15.75">
      <c r="A24" s="37"/>
      <c r="B24" s="34"/>
      <c r="C24" s="38"/>
      <c r="D24" s="38"/>
      <c r="E24" s="38"/>
      <c r="F24" s="34"/>
      <c r="G24" s="36"/>
      <c r="H24" s="21"/>
    </row>
    <row r="25" spans="1:8" ht="15.75">
      <c r="A25" s="33" t="s">
        <v>18</v>
      </c>
      <c r="B25" s="33"/>
      <c r="C25" s="33" t="s">
        <v>19</v>
      </c>
      <c r="D25" s="33"/>
      <c r="E25" s="33"/>
      <c r="F25" s="39"/>
      <c r="G25" s="35">
        <f>SUM(G26)</f>
        <v>600</v>
      </c>
      <c r="H25" s="35">
        <f>SUM(H26)</f>
        <v>600</v>
      </c>
    </row>
    <row r="26" spans="1:8" ht="15.75">
      <c r="A26" s="28"/>
      <c r="B26" s="28" t="s">
        <v>63</v>
      </c>
      <c r="C26" s="28"/>
      <c r="D26" s="28" t="s">
        <v>64</v>
      </c>
      <c r="E26" s="28"/>
      <c r="F26" s="39"/>
      <c r="G26" s="36">
        <v>600</v>
      </c>
      <c r="H26" s="21">
        <v>600</v>
      </c>
    </row>
    <row r="27" spans="1:8" ht="15.75">
      <c r="A27" s="28"/>
      <c r="B27" s="28"/>
      <c r="C27" s="28"/>
      <c r="D27" s="28"/>
      <c r="E27" s="28"/>
      <c r="F27" s="39"/>
      <c r="G27" s="36"/>
      <c r="H27" s="21"/>
    </row>
    <row r="28" spans="1:8" ht="15.75">
      <c r="A28" s="33" t="s">
        <v>13</v>
      </c>
      <c r="B28" s="33"/>
      <c r="C28" s="33" t="s">
        <v>14</v>
      </c>
      <c r="D28" s="33"/>
      <c r="E28" s="33"/>
      <c r="F28" s="39"/>
      <c r="G28" s="35">
        <f>SUM(G29)</f>
        <v>350</v>
      </c>
      <c r="H28" s="35">
        <f>SUM(H29)</f>
        <v>350</v>
      </c>
    </row>
    <row r="29" spans="1:8" ht="15.75">
      <c r="A29" s="28"/>
      <c r="B29" s="28" t="s">
        <v>65</v>
      </c>
      <c r="C29" s="28"/>
      <c r="D29" s="28" t="s">
        <v>66</v>
      </c>
      <c r="E29" s="28"/>
      <c r="F29" s="39"/>
      <c r="G29" s="36">
        <v>350</v>
      </c>
      <c r="H29" s="21">
        <v>350</v>
      </c>
    </row>
    <row r="30" spans="1:8" ht="15.75">
      <c r="A30" s="28"/>
      <c r="B30" s="28"/>
      <c r="C30" s="28"/>
      <c r="D30" s="28"/>
      <c r="E30" s="28"/>
      <c r="F30" s="39"/>
      <c r="G30" s="36"/>
      <c r="H30" s="21"/>
    </row>
    <row r="31" spans="1:8" ht="15.75">
      <c r="A31" s="33" t="s">
        <v>23</v>
      </c>
      <c r="B31" s="33"/>
      <c r="C31" s="33" t="s">
        <v>22</v>
      </c>
      <c r="D31" s="33"/>
      <c r="E31" s="33"/>
      <c r="F31" s="39"/>
      <c r="G31" s="36"/>
      <c r="H31" s="21">
        <f>H32</f>
        <v>35000</v>
      </c>
    </row>
    <row r="32" spans="1:8" ht="15.75">
      <c r="A32" s="28"/>
      <c r="B32" s="28" t="s">
        <v>431</v>
      </c>
      <c r="C32" s="28"/>
      <c r="D32" s="52" t="s">
        <v>430</v>
      </c>
      <c r="E32" s="28"/>
      <c r="F32" s="39"/>
      <c r="G32" s="36"/>
      <c r="H32" s="21">
        <v>35000</v>
      </c>
    </row>
    <row r="33" spans="1:8" ht="15.75">
      <c r="A33" s="28"/>
      <c r="B33" s="28"/>
      <c r="C33" s="28"/>
      <c r="D33" s="28"/>
      <c r="E33" s="28"/>
      <c r="F33" s="39"/>
      <c r="G33" s="36"/>
      <c r="H33" s="21"/>
    </row>
    <row r="34" spans="1:8" ht="15.75" customHeight="1">
      <c r="A34" s="40" t="s">
        <v>67</v>
      </c>
      <c r="B34" s="40"/>
      <c r="C34" s="40"/>
      <c r="D34" s="40"/>
      <c r="E34" s="40"/>
      <c r="F34" s="41"/>
      <c r="G34" s="42">
        <f>SUM(G35)</f>
        <v>96800</v>
      </c>
      <c r="H34" s="42">
        <f>SUM(H35)</f>
        <v>96800</v>
      </c>
    </row>
    <row r="35" spans="1:8" ht="15.75" customHeight="1">
      <c r="A35" s="33" t="s">
        <v>9</v>
      </c>
      <c r="B35" s="33"/>
      <c r="C35" s="33" t="s">
        <v>10</v>
      </c>
      <c r="D35" s="33"/>
      <c r="E35" s="33"/>
      <c r="F35" s="28"/>
      <c r="G35" s="43">
        <f>G36+G39</f>
        <v>96800</v>
      </c>
      <c r="H35" s="43">
        <f>H36+H39</f>
        <v>96800</v>
      </c>
    </row>
    <row r="36" spans="1:8" ht="15.75" customHeight="1">
      <c r="A36" s="28"/>
      <c r="B36" s="33" t="s">
        <v>68</v>
      </c>
      <c r="C36" s="33"/>
      <c r="D36" s="33" t="s">
        <v>69</v>
      </c>
      <c r="E36" s="33"/>
      <c r="F36" s="33"/>
      <c r="G36" s="43">
        <f>SUM(G37:G38)</f>
        <v>59000</v>
      </c>
      <c r="H36" s="43">
        <f>SUM(H37:H38)</f>
        <v>59000</v>
      </c>
    </row>
    <row r="37" spans="1:8" ht="15.75" customHeight="1">
      <c r="A37" s="28"/>
      <c r="B37" s="28"/>
      <c r="C37" s="28"/>
      <c r="D37" s="28"/>
      <c r="E37" s="28" t="s">
        <v>70</v>
      </c>
      <c r="F37" s="28"/>
      <c r="G37" s="21">
        <v>46000</v>
      </c>
      <c r="H37" s="21">
        <v>46000</v>
      </c>
    </row>
    <row r="38" spans="1:8" ht="15.75" customHeight="1">
      <c r="A38" s="33"/>
      <c r="B38" s="33"/>
      <c r="C38" s="33"/>
      <c r="D38" s="33"/>
      <c r="E38" s="28" t="s">
        <v>71</v>
      </c>
      <c r="F38" s="28"/>
      <c r="G38" s="21">
        <v>13000</v>
      </c>
      <c r="H38" s="21">
        <v>13000</v>
      </c>
    </row>
    <row r="39" spans="1:8" ht="15.75" customHeight="1">
      <c r="A39" s="33"/>
      <c r="B39" s="33" t="s">
        <v>72</v>
      </c>
      <c r="C39" s="33"/>
      <c r="D39" s="33" t="s">
        <v>73</v>
      </c>
      <c r="E39" s="33"/>
      <c r="F39" s="33"/>
      <c r="G39" s="43">
        <f>G40+G42+G44</f>
        <v>37800</v>
      </c>
      <c r="H39" s="43">
        <f>H40+H42+H44</f>
        <v>37800</v>
      </c>
    </row>
    <row r="40" spans="1:8" ht="15.75" customHeight="1">
      <c r="A40" s="33"/>
      <c r="B40" s="28"/>
      <c r="C40" s="28" t="s">
        <v>74</v>
      </c>
      <c r="D40" s="28" t="s">
        <v>75</v>
      </c>
      <c r="E40" s="28"/>
      <c r="F40" s="28"/>
      <c r="G40" s="21">
        <f>SUM(G41)</f>
        <v>15000</v>
      </c>
      <c r="H40" s="21">
        <f>SUM(H41)</f>
        <v>15000</v>
      </c>
    </row>
    <row r="41" spans="1:8" ht="15.75" customHeight="1">
      <c r="A41" s="33"/>
      <c r="B41" s="28"/>
      <c r="C41" s="28"/>
      <c r="D41" s="28"/>
      <c r="E41" s="28" t="s">
        <v>76</v>
      </c>
      <c r="F41" s="28"/>
      <c r="G41" s="21">
        <v>15000</v>
      </c>
      <c r="H41" s="21">
        <v>15000</v>
      </c>
    </row>
    <row r="42" spans="1:8" ht="15.75" customHeight="1">
      <c r="A42" s="33"/>
      <c r="B42" s="28"/>
      <c r="C42" s="28" t="s">
        <v>77</v>
      </c>
      <c r="D42" s="28" t="s">
        <v>78</v>
      </c>
      <c r="E42" s="28"/>
      <c r="F42" s="28"/>
      <c r="G42" s="21">
        <f>SUM(G43)</f>
        <v>3000</v>
      </c>
      <c r="H42" s="21">
        <f>SUM(H43)</f>
        <v>3000</v>
      </c>
    </row>
    <row r="43" spans="1:8" ht="15.75" customHeight="1">
      <c r="A43" s="33"/>
      <c r="B43" s="28"/>
      <c r="C43" s="28"/>
      <c r="D43" s="28"/>
      <c r="E43" s="28" t="s">
        <v>79</v>
      </c>
      <c r="F43" s="28"/>
      <c r="G43" s="21">
        <v>3000</v>
      </c>
      <c r="H43" s="21">
        <v>3000</v>
      </c>
    </row>
    <row r="44" spans="1:8" ht="15.75" customHeight="1">
      <c r="A44" s="33"/>
      <c r="B44" s="28"/>
      <c r="C44" s="28" t="s">
        <v>80</v>
      </c>
      <c r="D44" s="28" t="s">
        <v>81</v>
      </c>
      <c r="E44" s="28"/>
      <c r="F44" s="28"/>
      <c r="G44" s="21">
        <f>SUM(G45:G48)</f>
        <v>19800</v>
      </c>
      <c r="H44" s="21">
        <f>SUM(H45:H47)</f>
        <v>19800</v>
      </c>
    </row>
    <row r="45" spans="1:8" ht="15.75" customHeight="1">
      <c r="A45" s="33"/>
      <c r="B45" s="28"/>
      <c r="C45" s="28"/>
      <c r="D45" s="28"/>
      <c r="E45" s="28" t="s">
        <v>82</v>
      </c>
      <c r="F45" s="28"/>
      <c r="G45" s="21">
        <v>19000</v>
      </c>
      <c r="H45" s="21">
        <v>19000</v>
      </c>
    </row>
    <row r="46" spans="1:8" ht="15.75" customHeight="1">
      <c r="A46" s="28"/>
      <c r="B46" s="28"/>
      <c r="C46" s="28"/>
      <c r="D46" s="28"/>
      <c r="E46" s="28" t="s">
        <v>83</v>
      </c>
      <c r="F46" s="28"/>
      <c r="G46" s="21">
        <v>300</v>
      </c>
      <c r="H46" s="21">
        <v>300</v>
      </c>
    </row>
    <row r="47" spans="1:8" ht="15.75" customHeight="1">
      <c r="A47" s="28"/>
      <c r="B47" s="28"/>
      <c r="C47" s="28" t="s">
        <v>84</v>
      </c>
      <c r="D47" s="28"/>
      <c r="E47" s="28" t="s">
        <v>85</v>
      </c>
      <c r="F47" s="28"/>
      <c r="G47" s="21">
        <v>500</v>
      </c>
      <c r="H47" s="21">
        <v>500</v>
      </c>
    </row>
    <row r="48" spans="1:8" ht="15.75" customHeight="1">
      <c r="A48" s="28"/>
      <c r="B48" s="28"/>
      <c r="C48" s="28" t="s">
        <v>86</v>
      </c>
      <c r="D48" s="28"/>
      <c r="E48" s="28" t="s">
        <v>87</v>
      </c>
      <c r="F48" s="28"/>
      <c r="G48" s="21"/>
      <c r="H48" s="21"/>
    </row>
    <row r="49" spans="1:8" ht="15.75" customHeight="1">
      <c r="A49" s="28"/>
      <c r="B49" s="28"/>
      <c r="C49" s="28"/>
      <c r="D49" s="28"/>
      <c r="E49" s="28"/>
      <c r="F49" s="28"/>
      <c r="G49" s="21"/>
      <c r="H49" s="21"/>
    </row>
    <row r="50" spans="1:8" ht="15.75" customHeight="1">
      <c r="A50" s="30" t="s">
        <v>88</v>
      </c>
      <c r="B50" s="44"/>
      <c r="C50" s="44"/>
      <c r="D50" s="44"/>
      <c r="E50" s="44"/>
      <c r="F50" s="40"/>
      <c r="G50" s="42">
        <f>SUM(G51)</f>
        <v>127</v>
      </c>
      <c r="H50" s="42">
        <f>SUM(H51)</f>
        <v>127</v>
      </c>
    </row>
    <row r="51" spans="1:8" ht="15.75" customHeight="1">
      <c r="A51" s="33" t="s">
        <v>11</v>
      </c>
      <c r="B51" s="33"/>
      <c r="C51" s="33" t="s">
        <v>12</v>
      </c>
      <c r="D51" s="33"/>
      <c r="E51" s="33"/>
      <c r="F51" s="28"/>
      <c r="G51" s="21">
        <f>G52+G53</f>
        <v>127</v>
      </c>
      <c r="H51" s="21">
        <f>H52+H53</f>
        <v>127</v>
      </c>
    </row>
    <row r="52" spans="1:8" ht="15.75" customHeight="1">
      <c r="A52" s="33"/>
      <c r="B52" s="33"/>
      <c r="C52" s="28" t="s">
        <v>55</v>
      </c>
      <c r="D52" s="28" t="s">
        <v>89</v>
      </c>
      <c r="E52" s="28"/>
      <c r="F52" s="28"/>
      <c r="G52" s="21">
        <v>100</v>
      </c>
      <c r="H52" s="21">
        <v>100</v>
      </c>
    </row>
    <row r="53" spans="1:8" ht="15.75" customHeight="1">
      <c r="A53" s="28"/>
      <c r="B53" s="28"/>
      <c r="C53" s="28" t="s">
        <v>57</v>
      </c>
      <c r="D53" s="28" t="s">
        <v>58</v>
      </c>
      <c r="E53" s="28"/>
      <c r="F53" s="28"/>
      <c r="G53" s="21">
        <v>27</v>
      </c>
      <c r="H53" s="21">
        <v>27</v>
      </c>
    </row>
    <row r="54" spans="1:8" ht="15.75" customHeight="1">
      <c r="A54" s="28"/>
      <c r="B54" s="28"/>
      <c r="C54" s="28"/>
      <c r="D54" s="28"/>
      <c r="E54" s="28"/>
      <c r="F54" s="28"/>
      <c r="G54" s="21"/>
      <c r="H54" s="21"/>
    </row>
    <row r="55" spans="1:8" ht="15.75" customHeight="1">
      <c r="A55" s="30" t="s">
        <v>90</v>
      </c>
      <c r="B55" s="44"/>
      <c r="C55" s="44"/>
      <c r="D55" s="44"/>
      <c r="E55" s="45"/>
      <c r="F55" s="40"/>
      <c r="G55" s="42">
        <f>SUM(G56)</f>
        <v>43018</v>
      </c>
      <c r="H55" s="42">
        <f>SUM(H56)</f>
        <v>62107</v>
      </c>
    </row>
    <row r="56" spans="1:8" ht="15.75" customHeight="1">
      <c r="A56" s="33" t="s">
        <v>11</v>
      </c>
      <c r="B56" s="33"/>
      <c r="C56" s="33" t="s">
        <v>12</v>
      </c>
      <c r="D56" s="33"/>
      <c r="E56" s="33"/>
      <c r="F56" s="28"/>
      <c r="G56" s="21">
        <f>G59+G62+G58+G57</f>
        <v>43018</v>
      </c>
      <c r="H56" s="21">
        <f>H59+H62+H58+H57</f>
        <v>62107</v>
      </c>
    </row>
    <row r="57" spans="1:8" ht="15.75" customHeight="1">
      <c r="A57" s="33"/>
      <c r="B57" s="33"/>
      <c r="C57" s="28" t="s">
        <v>91</v>
      </c>
      <c r="D57" s="28" t="s">
        <v>92</v>
      </c>
      <c r="E57" s="28"/>
      <c r="F57" s="28"/>
      <c r="G57" s="21"/>
      <c r="H57" s="21">
        <v>39</v>
      </c>
    </row>
    <row r="58" spans="1:8" ht="15.75" customHeight="1">
      <c r="A58" s="28"/>
      <c r="B58" s="28"/>
      <c r="C58" s="28" t="s">
        <v>93</v>
      </c>
      <c r="D58" s="28" t="s">
        <v>94</v>
      </c>
      <c r="E58" s="28"/>
      <c r="F58" s="28"/>
      <c r="G58" s="21">
        <v>787</v>
      </c>
      <c r="H58" s="21">
        <v>787</v>
      </c>
    </row>
    <row r="59" spans="1:8" ht="15.75" customHeight="1">
      <c r="A59" s="28"/>
      <c r="B59" s="28"/>
      <c r="C59" s="28" t="s">
        <v>95</v>
      </c>
      <c r="D59" s="28" t="s">
        <v>96</v>
      </c>
      <c r="E59" s="28"/>
      <c r="F59" s="28"/>
      <c r="G59" s="21">
        <f>SUM(G60:G61)</f>
        <v>33000</v>
      </c>
      <c r="H59" s="21">
        <f>SUM(H60:H61)</f>
        <v>48000</v>
      </c>
    </row>
    <row r="60" spans="1:8" ht="15.75" customHeight="1">
      <c r="A60" s="28"/>
      <c r="B60" s="28"/>
      <c r="C60" s="28"/>
      <c r="D60" s="28"/>
      <c r="E60" s="28" t="s">
        <v>97</v>
      </c>
      <c r="F60" s="28"/>
      <c r="G60" s="21">
        <v>32400</v>
      </c>
      <c r="H60" s="21">
        <v>47400</v>
      </c>
    </row>
    <row r="61" spans="1:8" ht="15.75" customHeight="1">
      <c r="A61" s="28"/>
      <c r="B61" s="28"/>
      <c r="C61" s="28"/>
      <c r="D61" s="28"/>
      <c r="E61" s="28" t="s">
        <v>98</v>
      </c>
      <c r="F61" s="28"/>
      <c r="G61" s="21">
        <v>600</v>
      </c>
      <c r="H61" s="21">
        <v>600</v>
      </c>
    </row>
    <row r="62" spans="1:8" ht="15.75" customHeight="1">
      <c r="A62" s="28"/>
      <c r="B62" s="28"/>
      <c r="C62" s="28" t="s">
        <v>57</v>
      </c>
      <c r="D62" s="28" t="s">
        <v>58</v>
      </c>
      <c r="E62" s="28"/>
      <c r="F62" s="28"/>
      <c r="G62" s="21">
        <v>9231</v>
      </c>
      <c r="H62" s="21">
        <v>13281</v>
      </c>
    </row>
    <row r="63" spans="1:8" ht="15.75" customHeight="1">
      <c r="A63" s="28"/>
      <c r="B63" s="28"/>
      <c r="C63" s="28"/>
      <c r="D63" s="28"/>
      <c r="E63" s="28"/>
      <c r="F63" s="28"/>
      <c r="G63" s="21"/>
      <c r="H63" s="21"/>
    </row>
    <row r="64" spans="1:8" ht="15.75" customHeight="1">
      <c r="A64" s="28"/>
      <c r="B64" s="28"/>
      <c r="C64" s="28"/>
      <c r="D64" s="28"/>
      <c r="E64" s="28"/>
      <c r="F64" s="28"/>
      <c r="G64" s="21"/>
      <c r="H64" s="21"/>
    </row>
    <row r="65" spans="1:8" ht="15.75" customHeight="1">
      <c r="A65" s="40" t="s">
        <v>99</v>
      </c>
      <c r="B65" s="40"/>
      <c r="C65" s="40"/>
      <c r="D65" s="40"/>
      <c r="E65" s="40"/>
      <c r="F65" s="40"/>
      <c r="G65" s="42">
        <f>G66+G75</f>
        <v>95003</v>
      </c>
      <c r="H65" s="42">
        <f>H66+H75+H79</f>
        <v>113519</v>
      </c>
    </row>
    <row r="66" spans="1:8" ht="15.75" customHeight="1">
      <c r="A66" s="33" t="s">
        <v>7</v>
      </c>
      <c r="B66" s="33"/>
      <c r="C66" s="33" t="s">
        <v>8</v>
      </c>
      <c r="D66" s="33"/>
      <c r="E66" s="28"/>
      <c r="F66" s="28"/>
      <c r="G66" s="43">
        <f>G67</f>
        <v>95003</v>
      </c>
      <c r="H66" s="43">
        <f>H67</f>
        <v>109863</v>
      </c>
    </row>
    <row r="67" spans="1:10" ht="15.75" customHeight="1">
      <c r="A67" s="28"/>
      <c r="B67" s="28" t="s">
        <v>100</v>
      </c>
      <c r="C67" s="28"/>
      <c r="D67" s="28" t="s">
        <v>101</v>
      </c>
      <c r="E67" s="28"/>
      <c r="F67" s="28"/>
      <c r="G67" s="21">
        <f>SUM(G68:G73)</f>
        <v>95003</v>
      </c>
      <c r="H67" s="21">
        <f>SUM(H68:H73)</f>
        <v>109863</v>
      </c>
      <c r="J67" s="46"/>
    </row>
    <row r="68" spans="1:8" ht="15.75" customHeight="1">
      <c r="A68" s="33"/>
      <c r="B68" s="33"/>
      <c r="C68" s="28" t="s">
        <v>102</v>
      </c>
      <c r="D68" s="28" t="s">
        <v>103</v>
      </c>
      <c r="E68" s="28"/>
      <c r="F68" s="28"/>
      <c r="G68" s="21">
        <v>24503</v>
      </c>
      <c r="H68" s="21">
        <v>24503</v>
      </c>
    </row>
    <row r="69" spans="1:8" ht="15.75" customHeight="1">
      <c r="A69" s="28"/>
      <c r="B69" s="28"/>
      <c r="C69" s="28" t="s">
        <v>104</v>
      </c>
      <c r="D69" s="28" t="s">
        <v>105</v>
      </c>
      <c r="E69" s="28"/>
      <c r="F69" s="28"/>
      <c r="G69" s="21">
        <v>24449</v>
      </c>
      <c r="H69" s="21">
        <v>24935</v>
      </c>
    </row>
    <row r="70" spans="1:8" ht="15.75" customHeight="1">
      <c r="A70" s="28"/>
      <c r="B70" s="28"/>
      <c r="C70" s="28" t="s">
        <v>106</v>
      </c>
      <c r="D70" s="28" t="s">
        <v>107</v>
      </c>
      <c r="E70" s="28"/>
      <c r="F70" s="28"/>
      <c r="G70" s="21">
        <v>11805</v>
      </c>
      <c r="H70" s="21">
        <v>13555</v>
      </c>
    </row>
    <row r="71" spans="1:8" ht="15.75" customHeight="1">
      <c r="A71" s="28"/>
      <c r="B71" s="28"/>
      <c r="C71" s="28" t="s">
        <v>108</v>
      </c>
      <c r="D71" s="28" t="s">
        <v>109</v>
      </c>
      <c r="E71" s="28"/>
      <c r="F71" s="28"/>
      <c r="G71" s="21">
        <v>1362</v>
      </c>
      <c r="H71" s="21">
        <v>1362</v>
      </c>
    </row>
    <row r="72" spans="1:8" ht="15.75" customHeight="1">
      <c r="A72" s="28"/>
      <c r="B72" s="28"/>
      <c r="C72" s="28" t="s">
        <v>110</v>
      </c>
      <c r="D72" s="28" t="s">
        <v>111</v>
      </c>
      <c r="E72" s="28"/>
      <c r="F72" s="28"/>
      <c r="G72" s="21">
        <v>32884</v>
      </c>
      <c r="H72" s="21">
        <v>41742</v>
      </c>
    </row>
    <row r="73" spans="1:8" ht="15.75" customHeight="1">
      <c r="A73" s="28"/>
      <c r="B73" s="28"/>
      <c r="C73" s="28" t="s">
        <v>112</v>
      </c>
      <c r="D73" s="28" t="s">
        <v>113</v>
      </c>
      <c r="E73" s="28"/>
      <c r="F73" s="28"/>
      <c r="G73" s="21">
        <v>0</v>
      </c>
      <c r="H73" s="21">
        <v>3766</v>
      </c>
    </row>
    <row r="74" spans="1:8" ht="15.75" customHeight="1">
      <c r="A74" s="28"/>
      <c r="B74" s="28"/>
      <c r="C74" s="28"/>
      <c r="D74" s="28"/>
      <c r="E74" s="28"/>
      <c r="F74" s="28"/>
      <c r="G74" s="21"/>
      <c r="H74" s="21"/>
    </row>
    <row r="75" spans="1:8" ht="15.75" customHeight="1">
      <c r="A75" s="33" t="s">
        <v>16</v>
      </c>
      <c r="B75" s="33"/>
      <c r="C75" s="33" t="s">
        <v>17</v>
      </c>
      <c r="D75" s="33"/>
      <c r="E75" s="33"/>
      <c r="F75" s="28"/>
      <c r="G75" s="43">
        <f>G76</f>
        <v>0</v>
      </c>
      <c r="H75" s="43">
        <f>H76</f>
        <v>41</v>
      </c>
    </row>
    <row r="76" spans="1:8" ht="15.75" customHeight="1">
      <c r="A76" s="28"/>
      <c r="B76" s="28" t="s">
        <v>114</v>
      </c>
      <c r="C76" s="28"/>
      <c r="D76" s="28" t="s">
        <v>115</v>
      </c>
      <c r="E76" s="28"/>
      <c r="F76" s="28"/>
      <c r="G76" s="21">
        <f>G77</f>
        <v>0</v>
      </c>
      <c r="H76" s="21">
        <f>H77</f>
        <v>41</v>
      </c>
    </row>
    <row r="77" spans="1:8" ht="15.75" customHeight="1">
      <c r="A77" s="28"/>
      <c r="B77" s="28"/>
      <c r="C77" s="28"/>
      <c r="D77" s="28"/>
      <c r="E77" s="28" t="s">
        <v>116</v>
      </c>
      <c r="F77" s="28"/>
      <c r="G77" s="21">
        <v>0</v>
      </c>
      <c r="H77" s="21">
        <v>41</v>
      </c>
    </row>
    <row r="78" spans="1:8" ht="15.75" customHeight="1">
      <c r="A78" s="28"/>
      <c r="B78" s="28"/>
      <c r="C78" s="28"/>
      <c r="D78" s="28"/>
      <c r="E78" s="28"/>
      <c r="F78" s="28"/>
      <c r="G78" s="21"/>
      <c r="H78" s="21"/>
    </row>
    <row r="79" spans="1:8" ht="15.75" customHeight="1">
      <c r="A79" s="28" t="s">
        <v>23</v>
      </c>
      <c r="B79" s="28"/>
      <c r="C79" s="33" t="s">
        <v>22</v>
      </c>
      <c r="D79" s="28"/>
      <c r="E79" s="28"/>
      <c r="F79" s="28"/>
      <c r="G79" s="21"/>
      <c r="H79" s="43">
        <f>H80</f>
        <v>3615</v>
      </c>
    </row>
    <row r="80" spans="1:8" ht="15.75" customHeight="1">
      <c r="A80" s="28"/>
      <c r="B80" s="28" t="s">
        <v>118</v>
      </c>
      <c r="C80" s="28" t="s">
        <v>433</v>
      </c>
      <c r="D80" s="28"/>
      <c r="E80" s="28"/>
      <c r="F80" s="28"/>
      <c r="G80" s="21"/>
      <c r="H80" s="21">
        <v>3615</v>
      </c>
    </row>
    <row r="81" spans="1:8" ht="15.75" customHeight="1">
      <c r="A81" s="28"/>
      <c r="B81" s="28"/>
      <c r="C81" s="28"/>
      <c r="D81" s="28"/>
      <c r="E81" s="28"/>
      <c r="F81" s="28"/>
      <c r="G81" s="21"/>
      <c r="H81" s="21"/>
    </row>
    <row r="82" spans="1:8" ht="15.75" customHeight="1">
      <c r="A82" s="40" t="s">
        <v>117</v>
      </c>
      <c r="B82" s="40"/>
      <c r="C82" s="40"/>
      <c r="D82" s="40"/>
      <c r="E82" s="40"/>
      <c r="F82" s="40"/>
      <c r="G82" s="42">
        <f>SUM(G83)</f>
        <v>193900</v>
      </c>
      <c r="H82" s="42">
        <f>SUM(H83)</f>
        <v>193900</v>
      </c>
    </row>
    <row r="83" spans="1:8" ht="15.75" customHeight="1">
      <c r="A83" s="33" t="s">
        <v>23</v>
      </c>
      <c r="B83" s="33"/>
      <c r="C83" s="33" t="s">
        <v>22</v>
      </c>
      <c r="D83" s="33"/>
      <c r="E83" s="33"/>
      <c r="F83" s="28"/>
      <c r="G83" s="21">
        <f>SUM(G84)</f>
        <v>193900</v>
      </c>
      <c r="H83" s="21">
        <f>SUM(H84)</f>
        <v>193900</v>
      </c>
    </row>
    <row r="84" spans="1:8" ht="15.75" customHeight="1">
      <c r="A84" s="28"/>
      <c r="B84" s="28" t="s">
        <v>118</v>
      </c>
      <c r="C84" s="28"/>
      <c r="D84" s="28" t="s">
        <v>119</v>
      </c>
      <c r="E84" s="28"/>
      <c r="F84" s="28"/>
      <c r="G84" s="21">
        <f>G85</f>
        <v>193900</v>
      </c>
      <c r="H84" s="21">
        <f>H85</f>
        <v>193900</v>
      </c>
    </row>
    <row r="85" spans="1:8" ht="15.75" customHeight="1">
      <c r="A85" s="28"/>
      <c r="B85" s="28"/>
      <c r="C85" s="28" t="s">
        <v>120</v>
      </c>
      <c r="D85" s="28"/>
      <c r="E85" s="28" t="s">
        <v>121</v>
      </c>
      <c r="F85" s="28"/>
      <c r="G85" s="21">
        <v>193900</v>
      </c>
      <c r="H85" s="21">
        <v>193900</v>
      </c>
    </row>
    <row r="86" spans="1:8" ht="15.75" customHeight="1">
      <c r="A86" s="28"/>
      <c r="B86" s="28"/>
      <c r="C86" s="28"/>
      <c r="D86" s="28"/>
      <c r="E86" s="28"/>
      <c r="F86" s="28"/>
      <c r="G86" s="21"/>
      <c r="H86" s="21"/>
    </row>
    <row r="87" spans="1:8" ht="15.75" customHeight="1">
      <c r="A87" s="30" t="s">
        <v>122</v>
      </c>
      <c r="B87" s="44"/>
      <c r="C87" s="44"/>
      <c r="D87" s="44"/>
      <c r="E87" s="45"/>
      <c r="F87" s="40"/>
      <c r="G87" s="42">
        <f>G88</f>
        <v>0</v>
      </c>
      <c r="H87" s="42">
        <f>H88</f>
        <v>7544</v>
      </c>
    </row>
    <row r="88" spans="1:8" ht="15.75" customHeight="1">
      <c r="A88" s="33" t="s">
        <v>7</v>
      </c>
      <c r="B88" s="33"/>
      <c r="C88" s="33" t="s">
        <v>8</v>
      </c>
      <c r="D88" s="33"/>
      <c r="E88" s="28"/>
      <c r="F88" s="47"/>
      <c r="G88" s="21">
        <f>G89</f>
        <v>0</v>
      </c>
      <c r="H88" s="21">
        <f>H89</f>
        <v>7544</v>
      </c>
    </row>
    <row r="89" spans="1:8" ht="15.75" customHeight="1">
      <c r="A89" s="28"/>
      <c r="B89" s="28" t="s">
        <v>50</v>
      </c>
      <c r="C89" s="28"/>
      <c r="D89" s="28" t="s">
        <v>123</v>
      </c>
      <c r="E89" s="28"/>
      <c r="F89" s="28"/>
      <c r="G89" s="21">
        <v>0</v>
      </c>
      <c r="H89" s="21">
        <v>7544</v>
      </c>
    </row>
    <row r="90" spans="1:8" ht="15.75" customHeight="1">
      <c r="A90" s="28"/>
      <c r="B90" s="28"/>
      <c r="C90" s="28"/>
      <c r="D90" s="28"/>
      <c r="E90" s="28"/>
      <c r="F90" s="28"/>
      <c r="G90" s="21"/>
      <c r="H90" s="21"/>
    </row>
    <row r="91" spans="1:8" ht="15.75" customHeight="1">
      <c r="A91" s="30" t="s">
        <v>124</v>
      </c>
      <c r="B91" s="44"/>
      <c r="C91" s="44"/>
      <c r="D91" s="48"/>
      <c r="E91" s="49"/>
      <c r="F91" s="40"/>
      <c r="G91" s="42">
        <f>G92</f>
        <v>0</v>
      </c>
      <c r="H91" s="42">
        <f>H92</f>
        <v>5692</v>
      </c>
    </row>
    <row r="92" spans="1:8" ht="15.75" customHeight="1">
      <c r="A92" s="33" t="s">
        <v>7</v>
      </c>
      <c r="B92" s="33"/>
      <c r="C92" s="33" t="s">
        <v>8</v>
      </c>
      <c r="D92" s="33"/>
      <c r="E92" s="28"/>
      <c r="F92" s="47"/>
      <c r="G92" s="21">
        <f>G93</f>
        <v>0</v>
      </c>
      <c r="H92" s="21">
        <f>H93</f>
        <v>5692</v>
      </c>
    </row>
    <row r="93" spans="1:8" ht="15.75" customHeight="1">
      <c r="A93" s="28"/>
      <c r="B93" s="28" t="s">
        <v>50</v>
      </c>
      <c r="C93" s="28"/>
      <c r="D93" s="28" t="s">
        <v>123</v>
      </c>
      <c r="E93" s="28"/>
      <c r="F93" s="28"/>
      <c r="G93" s="21">
        <v>0</v>
      </c>
      <c r="H93" s="21">
        <v>5692</v>
      </c>
    </row>
    <row r="94" spans="1:8" ht="15.75" customHeight="1">
      <c r="A94" s="28"/>
      <c r="B94" s="28"/>
      <c r="C94" s="28"/>
      <c r="D94" s="28"/>
      <c r="E94" s="28"/>
      <c r="F94" s="28"/>
      <c r="G94" s="21"/>
      <c r="H94" s="21"/>
    </row>
    <row r="95" spans="1:8" ht="15.75" customHeight="1">
      <c r="A95" s="30" t="s">
        <v>125</v>
      </c>
      <c r="B95" s="44"/>
      <c r="C95" s="44"/>
      <c r="D95" s="44"/>
      <c r="E95" s="45"/>
      <c r="F95" s="40"/>
      <c r="G95" s="42">
        <f>SUM(G96)</f>
        <v>508</v>
      </c>
      <c r="H95" s="42">
        <f>SUM(H96)</f>
        <v>508</v>
      </c>
    </row>
    <row r="96" spans="1:8" ht="15.75" customHeight="1">
      <c r="A96" s="33" t="s">
        <v>11</v>
      </c>
      <c r="B96" s="33"/>
      <c r="C96" s="33" t="s">
        <v>12</v>
      </c>
      <c r="D96" s="33"/>
      <c r="E96" s="33"/>
      <c r="F96" s="28"/>
      <c r="G96" s="21">
        <f>SUM(G97:G98)</f>
        <v>508</v>
      </c>
      <c r="H96" s="21">
        <f>SUM(H97:H98)</f>
        <v>508</v>
      </c>
    </row>
    <row r="97" spans="1:8" ht="15.75" customHeight="1">
      <c r="A97" s="28"/>
      <c r="B97" s="28"/>
      <c r="C97" s="28" t="s">
        <v>91</v>
      </c>
      <c r="D97" s="28" t="s">
        <v>126</v>
      </c>
      <c r="E97" s="28"/>
      <c r="F97" s="28"/>
      <c r="G97" s="21">
        <v>400</v>
      </c>
      <c r="H97" s="21">
        <v>400</v>
      </c>
    </row>
    <row r="98" spans="1:8" ht="15.75" customHeight="1">
      <c r="A98" s="28"/>
      <c r="B98" s="28"/>
      <c r="C98" s="28" t="s">
        <v>57</v>
      </c>
      <c r="D98" s="28" t="s">
        <v>58</v>
      </c>
      <c r="E98" s="28"/>
      <c r="F98" s="28"/>
      <c r="G98" s="21">
        <v>108</v>
      </c>
      <c r="H98" s="21">
        <v>108</v>
      </c>
    </row>
    <row r="99" spans="1:8" ht="15.75" customHeight="1">
      <c r="A99" s="28"/>
      <c r="B99" s="28"/>
      <c r="C99" s="28"/>
      <c r="D99" s="28"/>
      <c r="E99" s="28"/>
      <c r="F99" s="28"/>
      <c r="G99" s="21"/>
      <c r="H99" s="21"/>
    </row>
    <row r="100" spans="1:8" ht="15.75" customHeight="1">
      <c r="A100" s="30" t="s">
        <v>127</v>
      </c>
      <c r="B100" s="44"/>
      <c r="C100" s="44"/>
      <c r="D100" s="44"/>
      <c r="E100" s="44"/>
      <c r="F100" s="44"/>
      <c r="G100" s="42">
        <f>SUM(G101+G104)</f>
        <v>1385</v>
      </c>
      <c r="H100" s="42">
        <f>SUM(H101+H104)</f>
        <v>1553</v>
      </c>
    </row>
    <row r="101" spans="1:8" ht="15.75" customHeight="1">
      <c r="A101" s="33" t="s">
        <v>11</v>
      </c>
      <c r="B101" s="33"/>
      <c r="C101" s="33" t="s">
        <v>12</v>
      </c>
      <c r="D101" s="33"/>
      <c r="E101" s="33"/>
      <c r="F101" s="28"/>
      <c r="G101" s="21">
        <f>SUM(G102:G103)</f>
        <v>1385</v>
      </c>
      <c r="H101" s="21">
        <f>SUM(H102:H103)</f>
        <v>1385</v>
      </c>
    </row>
    <row r="102" spans="1:8" ht="15.75" customHeight="1">
      <c r="A102" s="28"/>
      <c r="B102" s="28"/>
      <c r="C102" s="28" t="s">
        <v>55</v>
      </c>
      <c r="D102" s="28" t="s">
        <v>89</v>
      </c>
      <c r="E102" s="28"/>
      <c r="F102" s="28"/>
      <c r="G102" s="21">
        <v>1090</v>
      </c>
      <c r="H102" s="21">
        <v>1090</v>
      </c>
    </row>
    <row r="103" spans="1:8" ht="15.75" customHeight="1">
      <c r="A103" s="28"/>
      <c r="B103" s="28"/>
      <c r="C103" s="28" t="s">
        <v>57</v>
      </c>
      <c r="D103" s="28" t="s">
        <v>58</v>
      </c>
      <c r="E103" s="28"/>
      <c r="F103" s="28"/>
      <c r="G103" s="21">
        <v>295</v>
      </c>
      <c r="H103" s="21">
        <v>295</v>
      </c>
    </row>
    <row r="104" spans="1:8" ht="15.75" customHeight="1">
      <c r="A104" s="33" t="s">
        <v>20</v>
      </c>
      <c r="B104" s="28"/>
      <c r="C104" s="28" t="s">
        <v>128</v>
      </c>
      <c r="D104" s="28" t="s">
        <v>129</v>
      </c>
      <c r="E104" s="28"/>
      <c r="F104" s="28"/>
      <c r="G104" s="21">
        <v>0</v>
      </c>
      <c r="H104" s="21">
        <v>168</v>
      </c>
    </row>
    <row r="105" spans="1:8" ht="15.75" customHeight="1">
      <c r="A105" s="28"/>
      <c r="B105" s="28"/>
      <c r="C105" s="28"/>
      <c r="D105" s="28"/>
      <c r="E105" s="28"/>
      <c r="F105" s="28"/>
      <c r="G105" s="21"/>
      <c r="H105" s="21"/>
    </row>
    <row r="106" spans="1:8" ht="15.75" customHeight="1">
      <c r="A106" s="30" t="s">
        <v>130</v>
      </c>
      <c r="B106" s="44"/>
      <c r="C106" s="44"/>
      <c r="D106" s="44"/>
      <c r="E106" s="44"/>
      <c r="F106" s="44"/>
      <c r="G106" s="42">
        <f>SUM(G107)</f>
        <v>1016</v>
      </c>
      <c r="H106" s="42">
        <f>SUM(H107)</f>
        <v>1162</v>
      </c>
    </row>
    <row r="107" spans="1:8" ht="15.75" customHeight="1">
      <c r="A107" s="33" t="s">
        <v>11</v>
      </c>
      <c r="B107" s="33"/>
      <c r="C107" s="33" t="s">
        <v>12</v>
      </c>
      <c r="D107" s="33"/>
      <c r="E107" s="33"/>
      <c r="F107" s="28"/>
      <c r="G107" s="21">
        <f>SUM(G108:G110)</f>
        <v>1016</v>
      </c>
      <c r="H107" s="21">
        <f>SUM(H108:H110)</f>
        <v>1162</v>
      </c>
    </row>
    <row r="108" spans="1:8" ht="15.75" customHeight="1">
      <c r="A108" s="28"/>
      <c r="B108" s="28"/>
      <c r="C108" s="28" t="s">
        <v>55</v>
      </c>
      <c r="D108" s="28" t="s">
        <v>131</v>
      </c>
      <c r="E108" s="28"/>
      <c r="F108" s="28"/>
      <c r="G108" s="21">
        <v>800</v>
      </c>
      <c r="H108" s="21">
        <v>800</v>
      </c>
    </row>
    <row r="109" spans="1:8" ht="15.75" customHeight="1">
      <c r="A109" s="28"/>
      <c r="B109" s="28"/>
      <c r="C109" s="28" t="s">
        <v>55</v>
      </c>
      <c r="D109" s="28" t="s">
        <v>89</v>
      </c>
      <c r="E109" s="28"/>
      <c r="F109" s="28"/>
      <c r="G109" s="21">
        <v>0</v>
      </c>
      <c r="H109" s="21">
        <v>146</v>
      </c>
    </row>
    <row r="110" spans="1:8" ht="15.75" customHeight="1">
      <c r="A110" s="28"/>
      <c r="B110" s="28"/>
      <c r="C110" s="28" t="s">
        <v>57</v>
      </c>
      <c r="D110" s="28" t="s">
        <v>58</v>
      </c>
      <c r="E110" s="28"/>
      <c r="F110" s="28"/>
      <c r="G110" s="21">
        <v>216</v>
      </c>
      <c r="H110" s="21">
        <v>216</v>
      </c>
    </row>
    <row r="111" spans="1:8" ht="15.75" customHeight="1">
      <c r="A111" s="28"/>
      <c r="B111" s="28"/>
      <c r="C111" s="28"/>
      <c r="D111" s="28"/>
      <c r="E111" s="28"/>
      <c r="F111" s="28"/>
      <c r="G111" s="21"/>
      <c r="H111" s="21"/>
    </row>
    <row r="112" spans="1:8" ht="15.75" customHeight="1">
      <c r="A112" s="30" t="s">
        <v>132</v>
      </c>
      <c r="B112" s="44"/>
      <c r="C112" s="44"/>
      <c r="D112" s="44"/>
      <c r="E112" s="44"/>
      <c r="F112" s="44"/>
      <c r="G112" s="42">
        <f>SUM(G113)</f>
        <v>1000</v>
      </c>
      <c r="H112" s="42">
        <f>SUM(H113)</f>
        <v>1000</v>
      </c>
    </row>
    <row r="113" spans="1:8" ht="15.75" customHeight="1">
      <c r="A113" s="33" t="s">
        <v>7</v>
      </c>
      <c r="B113" s="33"/>
      <c r="C113" s="33" t="s">
        <v>8</v>
      </c>
      <c r="D113" s="33"/>
      <c r="E113" s="28"/>
      <c r="F113" s="47"/>
      <c r="G113" s="50">
        <f>SUM(G114)</f>
        <v>1000</v>
      </c>
      <c r="H113" s="50">
        <f>SUM(H114)</f>
        <v>1000</v>
      </c>
    </row>
    <row r="114" spans="1:8" ht="15.75" customHeight="1">
      <c r="A114" s="28"/>
      <c r="B114" s="28" t="s">
        <v>50</v>
      </c>
      <c r="C114" s="28"/>
      <c r="D114" s="28" t="s">
        <v>51</v>
      </c>
      <c r="E114" s="28"/>
      <c r="F114" s="28"/>
      <c r="G114" s="21">
        <v>1000</v>
      </c>
      <c r="H114" s="21">
        <v>1000</v>
      </c>
    </row>
    <row r="115" spans="1:8" ht="15.75" customHeight="1">
      <c r="A115" s="28"/>
      <c r="B115" s="28"/>
      <c r="C115" s="28"/>
      <c r="D115" s="28"/>
      <c r="E115" s="28"/>
      <c r="F115" s="28"/>
      <c r="G115" s="21"/>
      <c r="H115" s="21"/>
    </row>
    <row r="116" spans="1:8" ht="15.75" customHeight="1">
      <c r="A116" s="30" t="s">
        <v>133</v>
      </c>
      <c r="B116" s="44"/>
      <c r="C116" s="44"/>
      <c r="D116" s="44"/>
      <c r="E116" s="44"/>
      <c r="F116" s="44"/>
      <c r="G116" s="42">
        <f>G117+G119</f>
        <v>2954</v>
      </c>
      <c r="H116" s="42">
        <f>SUM(H119)</f>
        <v>3206</v>
      </c>
    </row>
    <row r="117" spans="1:8" ht="15.75" customHeight="1">
      <c r="A117" s="33" t="s">
        <v>13</v>
      </c>
      <c r="B117" s="33"/>
      <c r="C117" s="33" t="s">
        <v>14</v>
      </c>
      <c r="D117" s="33"/>
      <c r="E117" s="33"/>
      <c r="F117" s="39"/>
      <c r="G117" s="50">
        <f>G118</f>
        <v>2954</v>
      </c>
      <c r="H117" s="50">
        <f>H118</f>
        <v>0</v>
      </c>
    </row>
    <row r="118" spans="1:8" ht="15.75" customHeight="1">
      <c r="A118" s="51"/>
      <c r="B118" s="52" t="s">
        <v>134</v>
      </c>
      <c r="C118" s="52" t="s">
        <v>135</v>
      </c>
      <c r="D118" s="52"/>
      <c r="E118" s="52"/>
      <c r="F118" s="52"/>
      <c r="G118" s="53">
        <v>2954</v>
      </c>
      <c r="H118" s="50">
        <v>0</v>
      </c>
    </row>
    <row r="119" spans="1:8" ht="15.75" customHeight="1">
      <c r="A119" s="33" t="s">
        <v>7</v>
      </c>
      <c r="B119" s="33"/>
      <c r="C119" s="33" t="s">
        <v>8</v>
      </c>
      <c r="D119" s="33"/>
      <c r="E119" s="28"/>
      <c r="F119" s="28"/>
      <c r="G119" s="43">
        <f>SUM(G120)</f>
        <v>0</v>
      </c>
      <c r="H119" s="43">
        <f>SUM(H120)</f>
        <v>3206</v>
      </c>
    </row>
    <row r="120" spans="1:8" ht="15.75" customHeight="1">
      <c r="A120" s="28"/>
      <c r="B120" s="28" t="s">
        <v>50</v>
      </c>
      <c r="C120" s="28"/>
      <c r="D120" s="28" t="s">
        <v>136</v>
      </c>
      <c r="E120" s="28"/>
      <c r="F120" s="28"/>
      <c r="G120" s="21">
        <f>G121</f>
        <v>0</v>
      </c>
      <c r="H120" s="21">
        <f>H121</f>
        <v>3206</v>
      </c>
    </row>
    <row r="121" spans="1:8" ht="15.75" customHeight="1">
      <c r="A121" s="28"/>
      <c r="B121" s="28"/>
      <c r="C121" s="28"/>
      <c r="D121" s="28"/>
      <c r="E121" s="28" t="s">
        <v>137</v>
      </c>
      <c r="F121" s="28"/>
      <c r="G121" s="21">
        <v>0</v>
      </c>
      <c r="H121" s="21">
        <v>3206</v>
      </c>
    </row>
    <row r="122" spans="1:8" ht="15.75" customHeight="1">
      <c r="A122" s="28"/>
      <c r="B122" s="28"/>
      <c r="C122" s="28"/>
      <c r="D122" s="28"/>
      <c r="E122" s="28"/>
      <c r="F122" s="28"/>
      <c r="G122" s="21"/>
      <c r="H122" s="21"/>
    </row>
    <row r="123" spans="1:8" ht="15.75" customHeight="1">
      <c r="A123" s="30" t="s">
        <v>138</v>
      </c>
      <c r="B123" s="44"/>
      <c r="C123" s="44"/>
      <c r="D123" s="44"/>
      <c r="E123" s="44"/>
      <c r="F123" s="44"/>
      <c r="G123" s="42">
        <f>SUM(G124)</f>
        <v>22860</v>
      </c>
      <c r="H123" s="42">
        <f>SUM(H124)</f>
        <v>22860</v>
      </c>
    </row>
    <row r="124" spans="1:8" ht="15.75" customHeight="1">
      <c r="A124" s="33" t="s">
        <v>11</v>
      </c>
      <c r="B124" s="33"/>
      <c r="C124" s="33" t="s">
        <v>12</v>
      </c>
      <c r="D124" s="33"/>
      <c r="E124" s="33"/>
      <c r="F124" s="28"/>
      <c r="G124" s="21">
        <f>SUM(G125:G126)</f>
        <v>22860</v>
      </c>
      <c r="H124" s="21">
        <f>SUM(H125:H126)</f>
        <v>22860</v>
      </c>
    </row>
    <row r="125" spans="1:8" ht="15.75" customHeight="1">
      <c r="A125" s="28"/>
      <c r="B125" s="28"/>
      <c r="C125" s="28" t="s">
        <v>55</v>
      </c>
      <c r="D125" s="28" t="s">
        <v>89</v>
      </c>
      <c r="E125" s="28"/>
      <c r="F125" s="28"/>
      <c r="G125" s="21">
        <v>18000</v>
      </c>
      <c r="H125" s="21">
        <v>18000</v>
      </c>
    </row>
    <row r="126" spans="1:8" ht="15.75" customHeight="1">
      <c r="A126" s="28"/>
      <c r="B126" s="28"/>
      <c r="C126" s="28" t="s">
        <v>57</v>
      </c>
      <c r="D126" s="28" t="s">
        <v>58</v>
      </c>
      <c r="E126" s="28"/>
      <c r="F126" s="28"/>
      <c r="G126" s="21">
        <v>4860</v>
      </c>
      <c r="H126" s="21">
        <v>4860</v>
      </c>
    </row>
    <row r="127" spans="1:8" ht="15.75" customHeight="1">
      <c r="A127" s="28"/>
      <c r="B127" s="28"/>
      <c r="C127" s="28"/>
      <c r="D127" s="28"/>
      <c r="E127" s="28"/>
      <c r="F127" s="28"/>
      <c r="G127" s="21"/>
      <c r="H127" s="21"/>
    </row>
    <row r="128" spans="1:8" ht="15.75" customHeight="1">
      <c r="A128" s="30" t="s">
        <v>139</v>
      </c>
      <c r="B128" s="44"/>
      <c r="C128" s="44"/>
      <c r="D128" s="44"/>
      <c r="E128" s="44"/>
      <c r="F128" s="44"/>
      <c r="G128" s="42">
        <f>SUM(G129)</f>
        <v>127</v>
      </c>
      <c r="H128" s="42">
        <f>SUM(H129)</f>
        <v>127</v>
      </c>
    </row>
    <row r="129" spans="1:8" ht="15.75" customHeight="1">
      <c r="A129" s="33" t="s">
        <v>11</v>
      </c>
      <c r="B129" s="33"/>
      <c r="C129" s="33" t="s">
        <v>12</v>
      </c>
      <c r="D129" s="33"/>
      <c r="E129" s="33"/>
      <c r="F129" s="28"/>
      <c r="G129" s="21">
        <f>SUM(G130:G131)</f>
        <v>127</v>
      </c>
      <c r="H129" s="21">
        <f>SUM(H130:H131)</f>
        <v>127</v>
      </c>
    </row>
    <row r="130" spans="1:8" ht="15.75" customHeight="1">
      <c r="A130" s="28"/>
      <c r="B130" s="28"/>
      <c r="C130" s="28" t="s">
        <v>55</v>
      </c>
      <c r="D130" s="28" t="s">
        <v>89</v>
      </c>
      <c r="E130" s="28"/>
      <c r="F130" s="28"/>
      <c r="G130" s="21">
        <v>100</v>
      </c>
      <c r="H130" s="21">
        <v>100</v>
      </c>
    </row>
    <row r="131" spans="1:8" ht="15.75" customHeight="1">
      <c r="A131" s="28"/>
      <c r="B131" s="28"/>
      <c r="C131" s="28" t="s">
        <v>57</v>
      </c>
      <c r="D131" s="28" t="s">
        <v>58</v>
      </c>
      <c r="E131" s="28"/>
      <c r="F131" s="28"/>
      <c r="G131" s="21">
        <v>27</v>
      </c>
      <c r="H131" s="21">
        <v>27</v>
      </c>
    </row>
    <row r="132" spans="1:8" ht="15.75" customHeight="1">
      <c r="A132" s="28"/>
      <c r="B132" s="28"/>
      <c r="C132" s="28"/>
      <c r="D132" s="28"/>
      <c r="E132" s="28"/>
      <c r="F132" s="28"/>
      <c r="G132" s="21"/>
      <c r="H132" s="21"/>
    </row>
    <row r="133" spans="1:8" ht="15.75" customHeight="1">
      <c r="A133" s="30" t="s">
        <v>140</v>
      </c>
      <c r="B133" s="44"/>
      <c r="C133" s="44"/>
      <c r="D133" s="44"/>
      <c r="E133" s="44"/>
      <c r="F133" s="44"/>
      <c r="G133" s="42">
        <f>G134+G138+G137</f>
        <v>727</v>
      </c>
      <c r="H133" s="42">
        <f>H134+H138+H137</f>
        <v>727</v>
      </c>
    </row>
    <row r="134" spans="1:8" ht="15.75" customHeight="1">
      <c r="A134" s="33" t="s">
        <v>11</v>
      </c>
      <c r="B134" s="33"/>
      <c r="C134" s="33" t="s">
        <v>12</v>
      </c>
      <c r="D134" s="33"/>
      <c r="E134" s="33"/>
      <c r="F134" s="28"/>
      <c r="G134" s="43">
        <f>SUM(G135:G136)</f>
        <v>127</v>
      </c>
      <c r="H134" s="43">
        <f>SUM(H135:H136)</f>
        <v>127</v>
      </c>
    </row>
    <row r="135" spans="1:8" ht="15.75" customHeight="1">
      <c r="A135" s="28"/>
      <c r="B135" s="28"/>
      <c r="C135" s="28" t="s">
        <v>55</v>
      </c>
      <c r="D135" s="28" t="s">
        <v>141</v>
      </c>
      <c r="E135" s="28"/>
      <c r="F135" s="28"/>
      <c r="G135" s="21">
        <v>100</v>
      </c>
      <c r="H135" s="21">
        <v>100</v>
      </c>
    </row>
    <row r="136" spans="1:8" ht="15.75" customHeight="1">
      <c r="A136" s="28"/>
      <c r="B136" s="28"/>
      <c r="C136" s="28" t="s">
        <v>57</v>
      </c>
      <c r="D136" s="28" t="s">
        <v>58</v>
      </c>
      <c r="E136" s="28"/>
      <c r="F136" s="28"/>
      <c r="G136" s="21">
        <v>27</v>
      </c>
      <c r="H136" s="21">
        <v>27</v>
      </c>
    </row>
    <row r="137" spans="1:8" ht="15.75" customHeight="1">
      <c r="A137" s="28" t="s">
        <v>13</v>
      </c>
      <c r="B137" s="28"/>
      <c r="C137" s="28" t="s">
        <v>142</v>
      </c>
      <c r="D137" s="28" t="s">
        <v>143</v>
      </c>
      <c r="E137" s="28"/>
      <c r="F137" s="28"/>
      <c r="G137" s="21"/>
      <c r="H137" s="21"/>
    </row>
    <row r="138" spans="1:8" ht="15.75" customHeight="1">
      <c r="A138" s="33" t="s">
        <v>7</v>
      </c>
      <c r="B138" s="33"/>
      <c r="C138" s="33" t="s">
        <v>8</v>
      </c>
      <c r="D138" s="33"/>
      <c r="E138" s="28"/>
      <c r="F138" s="28"/>
      <c r="G138" s="43">
        <f>SUM(G139)</f>
        <v>600</v>
      </c>
      <c r="H138" s="43">
        <f>SUM(H139)</f>
        <v>600</v>
      </c>
    </row>
    <row r="139" spans="1:8" ht="15.75" customHeight="1">
      <c r="A139" s="28"/>
      <c r="B139" s="28" t="s">
        <v>50</v>
      </c>
      <c r="C139" s="28"/>
      <c r="D139" s="28" t="s">
        <v>51</v>
      </c>
      <c r="E139" s="28"/>
      <c r="F139" s="28"/>
      <c r="G139" s="21">
        <f>SUM(G140)</f>
        <v>600</v>
      </c>
      <c r="H139" s="21">
        <f>SUM(H140)</f>
        <v>600</v>
      </c>
    </row>
    <row r="140" spans="1:8" ht="15.75" customHeight="1">
      <c r="A140" s="28"/>
      <c r="B140" s="28"/>
      <c r="C140" s="28"/>
      <c r="D140" s="28" t="s">
        <v>144</v>
      </c>
      <c r="E140" s="28"/>
      <c r="F140" s="28"/>
      <c r="G140" s="21">
        <v>600</v>
      </c>
      <c r="H140" s="21">
        <v>600</v>
      </c>
    </row>
    <row r="141" spans="1:8" ht="15.75" customHeight="1">
      <c r="A141" s="28"/>
      <c r="B141" s="28"/>
      <c r="C141" s="28"/>
      <c r="D141" s="28"/>
      <c r="E141" s="28"/>
      <c r="F141" s="28"/>
      <c r="G141" s="21"/>
      <c r="H141" s="21"/>
    </row>
    <row r="142" spans="1:8" ht="15.75" customHeight="1">
      <c r="A142" s="28"/>
      <c r="B142" s="28"/>
      <c r="C142" s="28"/>
      <c r="D142" s="28"/>
      <c r="E142" s="28"/>
      <c r="F142" s="28"/>
      <c r="G142" s="21"/>
      <c r="H142" s="21"/>
    </row>
    <row r="143" spans="1:8" ht="15.75" customHeight="1">
      <c r="A143" s="30" t="s">
        <v>145</v>
      </c>
      <c r="B143" s="44"/>
      <c r="C143" s="44"/>
      <c r="D143" s="44"/>
      <c r="E143" s="44"/>
      <c r="F143" s="40"/>
      <c r="G143" s="42">
        <f>SUM(G144)</f>
        <v>930</v>
      </c>
      <c r="H143" s="42">
        <f>SUM(H144)</f>
        <v>930</v>
      </c>
    </row>
    <row r="144" spans="1:8" ht="15.75" customHeight="1">
      <c r="A144" s="33" t="s">
        <v>7</v>
      </c>
      <c r="B144" s="33"/>
      <c r="C144" s="33" t="s">
        <v>8</v>
      </c>
      <c r="D144" s="33"/>
      <c r="E144" s="28"/>
      <c r="F144" s="28"/>
      <c r="G144" s="21">
        <f>SUM(G145)</f>
        <v>930</v>
      </c>
      <c r="H144" s="21">
        <f>SUM(H145)</f>
        <v>930</v>
      </c>
    </row>
    <row r="145" spans="1:8" ht="15.75" customHeight="1">
      <c r="A145" s="28"/>
      <c r="B145" s="28" t="s">
        <v>50</v>
      </c>
      <c r="C145" s="28"/>
      <c r="D145" s="28" t="s">
        <v>51</v>
      </c>
      <c r="E145" s="28"/>
      <c r="F145" s="28"/>
      <c r="G145" s="21">
        <v>930</v>
      </c>
      <c r="H145" s="21">
        <v>930</v>
      </c>
    </row>
    <row r="146" spans="1:8" ht="15.75" customHeight="1">
      <c r="A146" s="28"/>
      <c r="B146" s="28"/>
      <c r="C146" s="28"/>
      <c r="D146" s="28"/>
      <c r="E146" s="28"/>
      <c r="F146" s="28"/>
      <c r="G146" s="21"/>
      <c r="H146" s="21"/>
    </row>
    <row r="147" spans="1:8" ht="15.75" customHeight="1">
      <c r="A147" s="30" t="s">
        <v>146</v>
      </c>
      <c r="B147" s="44"/>
      <c r="C147" s="44"/>
      <c r="D147" s="44"/>
      <c r="E147" s="49"/>
      <c r="F147" s="40"/>
      <c r="G147" s="42">
        <f>SUM(G148+G153)</f>
        <v>19977</v>
      </c>
      <c r="H147" s="42">
        <f>SUM(H148+H153)</f>
        <v>20091</v>
      </c>
    </row>
    <row r="148" spans="1:8" ht="15.75" customHeight="1">
      <c r="A148" s="33" t="s">
        <v>11</v>
      </c>
      <c r="B148" s="33"/>
      <c r="C148" s="33" t="s">
        <v>12</v>
      </c>
      <c r="D148" s="33"/>
      <c r="E148" s="33"/>
      <c r="F148" s="28"/>
      <c r="G148" s="21">
        <f>SUM(G149:G151)</f>
        <v>19977</v>
      </c>
      <c r="H148" s="21">
        <f>SUM(H149:H151)</f>
        <v>19977</v>
      </c>
    </row>
    <row r="149" spans="1:8" ht="15.75" customHeight="1">
      <c r="A149" s="28"/>
      <c r="B149" s="28"/>
      <c r="C149" s="28" t="s">
        <v>55</v>
      </c>
      <c r="D149" s="28" t="s">
        <v>147</v>
      </c>
      <c r="E149" s="28"/>
      <c r="F149" s="28"/>
      <c r="G149" s="21">
        <v>12475</v>
      </c>
      <c r="H149" s="21">
        <v>12475</v>
      </c>
    </row>
    <row r="150" spans="1:8" ht="15.75" customHeight="1">
      <c r="A150" s="28"/>
      <c r="B150" s="28"/>
      <c r="C150" s="28" t="s">
        <v>148</v>
      </c>
      <c r="D150" s="28" t="s">
        <v>149</v>
      </c>
      <c r="E150" s="28"/>
      <c r="F150" s="28"/>
      <c r="G150" s="21">
        <v>3255</v>
      </c>
      <c r="H150" s="21">
        <v>3255</v>
      </c>
    </row>
    <row r="151" spans="1:8" ht="15.75" customHeight="1">
      <c r="A151" s="28"/>
      <c r="B151" s="28"/>
      <c r="C151" s="28" t="s">
        <v>57</v>
      </c>
      <c r="D151" s="28" t="s">
        <v>58</v>
      </c>
      <c r="E151" s="28"/>
      <c r="F151" s="28"/>
      <c r="G151" s="21">
        <v>4247</v>
      </c>
      <c r="H151" s="21">
        <v>4247</v>
      </c>
    </row>
    <row r="152" spans="1:8" ht="15.75" customHeight="1">
      <c r="A152" s="28"/>
      <c r="B152" s="28"/>
      <c r="C152" s="28"/>
      <c r="D152" s="28"/>
      <c r="E152" s="28"/>
      <c r="F152" s="28"/>
      <c r="G152" s="21"/>
      <c r="H152" s="21"/>
    </row>
    <row r="153" spans="1:8" ht="15.75" customHeight="1">
      <c r="A153" s="33" t="s">
        <v>7</v>
      </c>
      <c r="B153" s="33"/>
      <c r="C153" s="33" t="s">
        <v>8</v>
      </c>
      <c r="D153" s="33"/>
      <c r="E153" s="28"/>
      <c r="F153" s="28"/>
      <c r="G153" s="43">
        <f>G154</f>
        <v>0</v>
      </c>
      <c r="H153" s="43">
        <f>H154</f>
        <v>114</v>
      </c>
    </row>
    <row r="154" spans="1:8" ht="15.75" customHeight="1">
      <c r="A154" s="28"/>
      <c r="B154" s="28" t="s">
        <v>50</v>
      </c>
      <c r="C154" s="28"/>
      <c r="D154" s="28" t="s">
        <v>51</v>
      </c>
      <c r="E154" s="28"/>
      <c r="F154" s="28"/>
      <c r="G154" s="21">
        <f>G155+G156</f>
        <v>0</v>
      </c>
      <c r="H154" s="21">
        <f>H155+H156</f>
        <v>114</v>
      </c>
    </row>
    <row r="155" spans="1:8" ht="15.75" customHeight="1">
      <c r="A155" s="28"/>
      <c r="B155" s="28"/>
      <c r="C155" s="28"/>
      <c r="D155" s="28" t="s">
        <v>150</v>
      </c>
      <c r="E155" s="28"/>
      <c r="F155" s="28"/>
      <c r="G155" s="21"/>
      <c r="H155" s="21">
        <v>53</v>
      </c>
    </row>
    <row r="156" spans="1:8" ht="15.75" customHeight="1">
      <c r="A156" s="28"/>
      <c r="B156" s="28"/>
      <c r="C156" s="28"/>
      <c r="D156" s="28" t="s">
        <v>151</v>
      </c>
      <c r="E156" s="28"/>
      <c r="F156" s="28"/>
      <c r="G156" s="21"/>
      <c r="H156" s="21">
        <v>61</v>
      </c>
    </row>
    <row r="157" spans="1:8" ht="15.75" customHeight="1">
      <c r="A157" s="28"/>
      <c r="B157" s="28"/>
      <c r="C157" s="28"/>
      <c r="D157" s="28"/>
      <c r="E157" s="28"/>
      <c r="F157" s="28"/>
      <c r="G157" s="21"/>
      <c r="H157" s="21"/>
    </row>
    <row r="158" spans="1:8" ht="15.75" customHeight="1">
      <c r="A158" s="30" t="s">
        <v>152</v>
      </c>
      <c r="B158" s="44"/>
      <c r="C158" s="44"/>
      <c r="D158" s="44"/>
      <c r="E158" s="44"/>
      <c r="F158" s="40"/>
      <c r="G158" s="42">
        <f>G159</f>
        <v>0</v>
      </c>
      <c r="H158" s="42">
        <f>H159</f>
        <v>999</v>
      </c>
    </row>
    <row r="159" spans="1:8" ht="15.75" customHeight="1">
      <c r="A159" s="33" t="s">
        <v>11</v>
      </c>
      <c r="B159" s="33"/>
      <c r="C159" s="33" t="s">
        <v>12</v>
      </c>
      <c r="D159" s="33"/>
      <c r="E159" s="33"/>
      <c r="F159" s="28"/>
      <c r="G159" s="21">
        <f>SUM(G160:G162)</f>
        <v>0</v>
      </c>
      <c r="H159" s="21">
        <f>SUM(H160:H162)</f>
        <v>999</v>
      </c>
    </row>
    <row r="160" spans="1:8" ht="15.75" customHeight="1">
      <c r="A160" s="28"/>
      <c r="B160" s="28"/>
      <c r="C160" s="28" t="s">
        <v>148</v>
      </c>
      <c r="D160" s="28" t="s">
        <v>149</v>
      </c>
      <c r="E160" s="28"/>
      <c r="F160" s="28"/>
      <c r="G160" s="21"/>
      <c r="H160" s="21">
        <v>366</v>
      </c>
    </row>
    <row r="161" spans="1:8" ht="15.75" customHeight="1">
      <c r="A161" s="28"/>
      <c r="B161" s="28"/>
      <c r="C161" s="28" t="s">
        <v>57</v>
      </c>
      <c r="D161" s="28" t="s">
        <v>58</v>
      </c>
      <c r="E161" s="28"/>
      <c r="F161" s="28"/>
      <c r="G161" s="21"/>
      <c r="H161" s="21">
        <v>99</v>
      </c>
    </row>
    <row r="162" spans="1:8" ht="15.75" customHeight="1">
      <c r="A162" s="28"/>
      <c r="B162" s="28"/>
      <c r="C162" s="28"/>
      <c r="D162" s="28" t="s">
        <v>153</v>
      </c>
      <c r="E162" s="28"/>
      <c r="F162" s="28"/>
      <c r="G162" s="21"/>
      <c r="H162" s="21">
        <v>534</v>
      </c>
    </row>
    <row r="163" spans="1:8" ht="15.75" customHeight="1">
      <c r="A163" s="28"/>
      <c r="B163" s="28"/>
      <c r="C163" s="28"/>
      <c r="D163" s="28"/>
      <c r="E163" s="28"/>
      <c r="F163" s="28"/>
      <c r="G163" s="21"/>
      <c r="H163" s="21"/>
    </row>
    <row r="164" spans="1:8" ht="15.75" customHeight="1">
      <c r="A164" s="54"/>
      <c r="B164" s="54"/>
      <c r="C164" s="54" t="s">
        <v>154</v>
      </c>
      <c r="D164" s="54"/>
      <c r="E164" s="54"/>
      <c r="F164" s="54"/>
      <c r="G164" s="55">
        <f>G11+G34+G50+G55+G65+G82+G95+G100+G106+G112+G116+G123+G128+G133+G143+G147+G87+G91+G158</f>
        <v>487338</v>
      </c>
      <c r="H164" s="55">
        <f>H11+H34+H50+H55+H65+H82+H95+H100+H106+H112+H116+H123+H128+H133+H143+H147+H87+H91+H158</f>
        <v>578855</v>
      </c>
    </row>
    <row r="165" spans="1:8" ht="15.75" customHeight="1">
      <c r="A165" s="28"/>
      <c r="B165" s="28"/>
      <c r="C165" s="33"/>
      <c r="D165" s="28"/>
      <c r="E165" s="28"/>
      <c r="F165" s="28"/>
      <c r="G165" s="43"/>
      <c r="H165" s="43"/>
    </row>
    <row r="166" spans="1:8" ht="15.75" customHeight="1">
      <c r="A166" s="28"/>
      <c r="B166" s="28"/>
      <c r="C166" s="33"/>
      <c r="D166" s="28"/>
      <c r="E166" s="28"/>
      <c r="F166" s="28"/>
      <c r="G166" s="43"/>
      <c r="H166" s="43"/>
    </row>
    <row r="167" spans="1:8" ht="15.75" customHeight="1">
      <c r="A167" s="33" t="s">
        <v>7</v>
      </c>
      <c r="B167" s="33"/>
      <c r="C167" s="33" t="s">
        <v>8</v>
      </c>
      <c r="D167" s="33"/>
      <c r="E167" s="28"/>
      <c r="F167" s="28"/>
      <c r="G167" s="21">
        <f>G12+G66+G113+G144+G138+G88+G92+G119+G153</f>
        <v>102589</v>
      </c>
      <c r="H167" s="21">
        <f>H12+H66+H113+H144+H138+H88+H92+H119+H153</f>
        <v>135637</v>
      </c>
    </row>
    <row r="168" spans="1:8" ht="15.75" customHeight="1">
      <c r="A168" s="33" t="s">
        <v>16</v>
      </c>
      <c r="B168" s="33"/>
      <c r="C168" s="33" t="s">
        <v>17</v>
      </c>
      <c r="D168" s="33"/>
      <c r="E168" s="33"/>
      <c r="F168" s="28"/>
      <c r="G168" s="21">
        <f>G75</f>
        <v>0</v>
      </c>
      <c r="H168" s="21">
        <f>H75</f>
        <v>41</v>
      </c>
    </row>
    <row r="169" spans="1:8" ht="15.75" customHeight="1">
      <c r="A169" s="33" t="s">
        <v>9</v>
      </c>
      <c r="B169" s="33"/>
      <c r="C169" s="33" t="s">
        <v>10</v>
      </c>
      <c r="D169" s="33"/>
      <c r="E169" s="33"/>
      <c r="F169" s="28"/>
      <c r="G169" s="21">
        <f>G35</f>
        <v>96800</v>
      </c>
      <c r="H169" s="21">
        <f>H35</f>
        <v>96800</v>
      </c>
    </row>
    <row r="170" spans="1:8" ht="15.75" customHeight="1">
      <c r="A170" s="33" t="s">
        <v>11</v>
      </c>
      <c r="B170" s="33"/>
      <c r="C170" s="33" t="s">
        <v>12</v>
      </c>
      <c r="D170" s="33"/>
      <c r="E170" s="33"/>
      <c r="F170" s="28"/>
      <c r="G170" s="21">
        <f>G18+G51+G56+G96+G101+G107+G124+G129+G134+G148+G159</f>
        <v>90145</v>
      </c>
      <c r="H170" s="21">
        <f>H18+H51+H56+H96+H101+H107+H124+H129+H134+H148+H159</f>
        <v>112744</v>
      </c>
    </row>
    <row r="171" spans="1:8" ht="15.75" customHeight="1">
      <c r="A171" s="33" t="s">
        <v>18</v>
      </c>
      <c r="B171" s="33"/>
      <c r="C171" s="33" t="s">
        <v>19</v>
      </c>
      <c r="D171" s="33"/>
      <c r="E171" s="33"/>
      <c r="F171" s="28"/>
      <c r="G171" s="21">
        <f>G25</f>
        <v>600</v>
      </c>
      <c r="H171" s="21">
        <f>H25</f>
        <v>600</v>
      </c>
    </row>
    <row r="172" spans="1:8" ht="15.75" customHeight="1">
      <c r="A172" s="33" t="s">
        <v>13</v>
      </c>
      <c r="B172" s="33"/>
      <c r="C172" s="33" t="s">
        <v>14</v>
      </c>
      <c r="D172" s="33"/>
      <c r="E172" s="33"/>
      <c r="F172" s="28"/>
      <c r="G172" s="21">
        <f>G28+G117</f>
        <v>3304</v>
      </c>
      <c r="H172" s="21">
        <f>H28+H117</f>
        <v>350</v>
      </c>
    </row>
    <row r="173" spans="1:8" ht="15.75" customHeight="1">
      <c r="A173" s="33" t="s">
        <v>20</v>
      </c>
      <c r="B173" s="33"/>
      <c r="C173" s="33" t="s">
        <v>21</v>
      </c>
      <c r="D173" s="33"/>
      <c r="E173" s="33"/>
      <c r="F173" s="28"/>
      <c r="G173" s="21">
        <f>G104</f>
        <v>0</v>
      </c>
      <c r="H173" s="21">
        <f>H104</f>
        <v>168</v>
      </c>
    </row>
    <row r="174" spans="1:8" ht="15.75" customHeight="1">
      <c r="A174" s="33" t="s">
        <v>23</v>
      </c>
      <c r="B174" s="33"/>
      <c r="C174" s="33" t="s">
        <v>22</v>
      </c>
      <c r="D174" s="33"/>
      <c r="E174" s="33"/>
      <c r="F174" s="28"/>
      <c r="G174" s="21">
        <f>G82</f>
        <v>193900</v>
      </c>
      <c r="H174" s="21">
        <f>H83+H31+H79</f>
        <v>232515</v>
      </c>
    </row>
    <row r="175" spans="1:8" ht="15.75" customHeight="1">
      <c r="A175" s="149"/>
      <c r="B175" s="149"/>
      <c r="C175" s="150" t="s">
        <v>154</v>
      </c>
      <c r="D175" s="149"/>
      <c r="E175" s="149"/>
      <c r="F175" s="149"/>
      <c r="G175" s="151">
        <f>SUM(G167:G174)</f>
        <v>487338</v>
      </c>
      <c r="H175" s="151">
        <f>SUM(H167:H174)</f>
        <v>578855</v>
      </c>
    </row>
    <row r="176" spans="1:8" ht="15.75" customHeight="1">
      <c r="A176" s="1"/>
      <c r="B176" s="1"/>
      <c r="C176" s="1"/>
      <c r="D176" s="1"/>
      <c r="E176" s="1"/>
      <c r="F176" s="1"/>
      <c r="G176" s="1"/>
      <c r="H176" s="1"/>
    </row>
    <row r="177" spans="1:7" ht="15.75" customHeight="1">
      <c r="A177" s="56"/>
      <c r="B177" s="56"/>
      <c r="C177" s="56"/>
      <c r="D177" s="56"/>
      <c r="E177" s="56"/>
      <c r="F177" s="56"/>
      <c r="G177" s="56"/>
    </row>
    <row r="178" spans="1:7" ht="15.75" customHeight="1">
      <c r="A178" s="56"/>
      <c r="B178" s="56"/>
      <c r="C178" s="56"/>
      <c r="D178" s="56"/>
      <c r="E178" s="56"/>
      <c r="F178" s="56"/>
      <c r="G178" s="56"/>
    </row>
    <row r="179" spans="1:7" ht="15.75" customHeight="1">
      <c r="A179" s="56"/>
      <c r="B179" s="56"/>
      <c r="C179" s="56"/>
      <c r="D179" s="56"/>
      <c r="E179" s="56"/>
      <c r="F179" s="56"/>
      <c r="G179" s="56"/>
    </row>
    <row r="180" spans="1:7" ht="15.75" customHeight="1">
      <c r="A180" s="57"/>
      <c r="B180" s="57"/>
      <c r="C180" s="57"/>
      <c r="D180" s="57"/>
      <c r="E180" s="57"/>
      <c r="F180" s="57"/>
      <c r="G180" s="57"/>
    </row>
    <row r="181" spans="1:7" ht="15.75" customHeight="1">
      <c r="A181" s="57"/>
      <c r="B181" s="57"/>
      <c r="C181" s="57"/>
      <c r="D181" s="57"/>
      <c r="E181" s="57"/>
      <c r="F181" s="57"/>
      <c r="G181" s="57"/>
    </row>
    <row r="182" spans="1:7" ht="15.75" customHeight="1">
      <c r="A182" s="57"/>
      <c r="B182" s="57"/>
      <c r="C182" s="57"/>
      <c r="D182" s="57"/>
      <c r="E182" s="57"/>
      <c r="F182" s="57"/>
      <c r="G182" s="57"/>
    </row>
    <row r="183" spans="1:7" ht="15.75" customHeight="1">
      <c r="A183" s="57"/>
      <c r="B183" s="57"/>
      <c r="C183" s="57"/>
      <c r="D183" s="57"/>
      <c r="E183" s="57"/>
      <c r="F183" s="57"/>
      <c r="G183" s="57"/>
    </row>
    <row r="184" spans="1:7" ht="15.75" customHeight="1">
      <c r="A184" s="57"/>
      <c r="B184" s="57"/>
      <c r="C184" s="57"/>
      <c r="D184" s="57"/>
      <c r="E184" s="57"/>
      <c r="F184" s="57"/>
      <c r="G184" s="57"/>
    </row>
    <row r="185" spans="1:7" ht="15.75" customHeight="1">
      <c r="A185" s="57"/>
      <c r="B185" s="57"/>
      <c r="C185" s="57"/>
      <c r="D185" s="57"/>
      <c r="E185" s="57"/>
      <c r="F185" s="57"/>
      <c r="G185" s="57"/>
    </row>
    <row r="186" spans="1:7" ht="15.75" customHeight="1">
      <c r="A186" s="57"/>
      <c r="B186" s="57"/>
      <c r="C186" s="57"/>
      <c r="D186" s="57"/>
      <c r="E186" s="57"/>
      <c r="F186" s="57"/>
      <c r="G186" s="57"/>
    </row>
  </sheetData>
  <sheetProtection selectLockedCells="1" selectUnlockedCells="1"/>
  <mergeCells count="9">
    <mergeCell ref="A9:F10"/>
    <mergeCell ref="G9:G10"/>
    <mergeCell ref="H9:H10"/>
    <mergeCell ref="A2:H2"/>
    <mergeCell ref="A1:H1"/>
    <mergeCell ref="A4:H4"/>
    <mergeCell ref="A5:H5"/>
    <mergeCell ref="A6:H6"/>
    <mergeCell ref="G8:H8"/>
  </mergeCells>
  <printOptions headings="1"/>
  <pageMargins left="0.25" right="0.25" top="0.75" bottom="0.75" header="0.5118055555555555" footer="0.5118055555555555"/>
  <pageSetup horizontalDpi="300" verticalDpi="300" orientation="portrait" paperSize="9" scale="89" r:id="rId1"/>
  <rowBreaks count="3" manualBreakCount="3">
    <brk id="53" max="255" man="1"/>
    <brk id="105" max="255" man="1"/>
    <brk id="1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="60" zoomScalePageLayoutView="0" workbookViewId="0" topLeftCell="A1">
      <selection activeCell="A2" sqref="A2:H2"/>
    </sheetView>
  </sheetViews>
  <sheetFormatPr defaultColWidth="9.140625" defaultRowHeight="12.75"/>
  <cols>
    <col min="1" max="1" width="2.140625" style="1" customWidth="1"/>
    <col min="2" max="2" width="2.421875" style="1" customWidth="1"/>
    <col min="3" max="3" width="5.140625" style="1" customWidth="1"/>
    <col min="4" max="4" width="1.1484375" style="1" customWidth="1"/>
    <col min="5" max="5" width="33.140625" style="1" customWidth="1"/>
    <col min="6" max="6" width="15.28125" style="1" customWidth="1"/>
    <col min="7" max="7" width="15.421875" style="1" customWidth="1"/>
    <col min="8" max="8" width="17.140625" style="1" customWidth="1"/>
    <col min="9" max="16384" width="9.140625" style="1" customWidth="1"/>
  </cols>
  <sheetData>
    <row r="1" spans="1:9" ht="15.75">
      <c r="A1" s="156"/>
      <c r="B1" s="156"/>
      <c r="C1" s="156"/>
      <c r="D1" s="156"/>
      <c r="E1" s="156"/>
      <c r="F1" s="156"/>
      <c r="G1" s="156"/>
      <c r="H1" s="156"/>
      <c r="I1" s="28"/>
    </row>
    <row r="2" spans="1:9" ht="15.75" customHeight="1">
      <c r="A2" s="156" t="s">
        <v>447</v>
      </c>
      <c r="B2" s="156"/>
      <c r="C2" s="156"/>
      <c r="D2" s="156"/>
      <c r="E2" s="156"/>
      <c r="F2" s="156"/>
      <c r="G2" s="156"/>
      <c r="H2" s="156"/>
      <c r="I2" s="28"/>
    </row>
    <row r="3" spans="1:9" ht="15.75" customHeight="1">
      <c r="A3" s="153"/>
      <c r="B3" s="153"/>
      <c r="C3" s="153"/>
      <c r="D3" s="153"/>
      <c r="E3" s="153"/>
      <c r="F3" s="153"/>
      <c r="G3" s="153"/>
      <c r="H3" s="153"/>
      <c r="I3" s="28"/>
    </row>
    <row r="4" spans="1:9" ht="15.75" customHeight="1">
      <c r="A4" s="165" t="s">
        <v>0</v>
      </c>
      <c r="B4" s="165"/>
      <c r="C4" s="165"/>
      <c r="D4" s="165"/>
      <c r="E4" s="165"/>
      <c r="F4" s="165"/>
      <c r="G4" s="165"/>
      <c r="H4" s="166"/>
      <c r="I4" s="28"/>
    </row>
    <row r="5" spans="1:9" ht="15.75" customHeight="1">
      <c r="A5" s="165" t="s">
        <v>46</v>
      </c>
      <c r="B5" s="165"/>
      <c r="C5" s="165"/>
      <c r="D5" s="165"/>
      <c r="E5" s="165"/>
      <c r="F5" s="165"/>
      <c r="G5" s="165"/>
      <c r="H5" s="166"/>
      <c r="I5" s="28"/>
    </row>
    <row r="6" spans="1:9" ht="15.75" customHeight="1">
      <c r="A6" s="165" t="s">
        <v>155</v>
      </c>
      <c r="B6" s="165"/>
      <c r="C6" s="165"/>
      <c r="D6" s="165"/>
      <c r="E6" s="165"/>
      <c r="F6" s="165"/>
      <c r="G6" s="165"/>
      <c r="H6" s="166"/>
      <c r="I6" s="28"/>
    </row>
    <row r="7" spans="1:9" ht="15.75" customHeight="1">
      <c r="A7" s="28"/>
      <c r="B7" s="28"/>
      <c r="C7" s="28"/>
      <c r="D7" s="28"/>
      <c r="E7" s="29"/>
      <c r="F7" s="29"/>
      <c r="G7" s="167" t="s">
        <v>2</v>
      </c>
      <c r="H7" s="168"/>
      <c r="I7" s="28"/>
    </row>
    <row r="8" spans="1:8" ht="15.75" customHeight="1">
      <c r="A8" s="169" t="s">
        <v>156</v>
      </c>
      <c r="B8" s="169"/>
      <c r="C8" s="169"/>
      <c r="D8" s="169"/>
      <c r="E8" s="169"/>
      <c r="F8" s="169"/>
      <c r="G8" s="170" t="s">
        <v>4</v>
      </c>
      <c r="H8" s="164" t="s">
        <v>5</v>
      </c>
    </row>
    <row r="9" spans="1:8" ht="15.75" customHeight="1">
      <c r="A9" s="169"/>
      <c r="B9" s="169"/>
      <c r="C9" s="169"/>
      <c r="D9" s="169"/>
      <c r="E9" s="169"/>
      <c r="F9" s="169"/>
      <c r="G9" s="170"/>
      <c r="H9" s="164"/>
    </row>
    <row r="10" spans="1:8" ht="15.75" customHeight="1">
      <c r="A10" s="169"/>
      <c r="B10" s="169"/>
      <c r="C10" s="169"/>
      <c r="D10" s="169"/>
      <c r="E10" s="169"/>
      <c r="F10" s="169"/>
      <c r="G10" s="170"/>
      <c r="H10" s="164"/>
    </row>
    <row r="11" spans="1:8" ht="15.75" customHeight="1">
      <c r="A11" s="41" t="s">
        <v>7</v>
      </c>
      <c r="B11" s="41"/>
      <c r="C11" s="41" t="s">
        <v>8</v>
      </c>
      <c r="D11" s="41"/>
      <c r="E11" s="41"/>
      <c r="F11" s="58"/>
      <c r="G11" s="59">
        <f>SUM(G13:G41)</f>
        <v>102589</v>
      </c>
      <c r="H11" s="59">
        <f>SUM(H13:H41)</f>
        <v>135637</v>
      </c>
    </row>
    <row r="12" spans="1:8" ht="15.75" customHeight="1">
      <c r="A12" s="28"/>
      <c r="B12" s="28" t="s">
        <v>100</v>
      </c>
      <c r="C12" s="28"/>
      <c r="D12" s="28" t="s">
        <v>101</v>
      </c>
      <c r="E12" s="28"/>
      <c r="F12" s="28"/>
      <c r="G12" s="21">
        <f>SUM(G13:G23)</f>
        <v>95003</v>
      </c>
      <c r="H12" s="21">
        <f>SUM(H13:H23)</f>
        <v>106097</v>
      </c>
    </row>
    <row r="13" spans="1:8" ht="15.75" customHeight="1">
      <c r="A13" s="33"/>
      <c r="B13" s="33"/>
      <c r="C13" s="28" t="s">
        <v>102</v>
      </c>
      <c r="D13" s="28" t="s">
        <v>103</v>
      </c>
      <c r="E13" s="28"/>
      <c r="F13" s="28"/>
      <c r="G13" s="21">
        <v>24503</v>
      </c>
      <c r="H13" s="21">
        <v>24503</v>
      </c>
    </row>
    <row r="14" spans="1:8" ht="15.75" customHeight="1">
      <c r="A14" s="33"/>
      <c r="B14" s="33"/>
      <c r="C14" s="28"/>
      <c r="D14" s="28"/>
      <c r="E14" s="28" t="s">
        <v>157</v>
      </c>
      <c r="F14" s="28">
        <v>4185341</v>
      </c>
      <c r="G14" s="21"/>
      <c r="H14" s="21"/>
    </row>
    <row r="15" spans="1:8" ht="15.75" customHeight="1">
      <c r="A15" s="33"/>
      <c r="B15" s="33"/>
      <c r="C15" s="28"/>
      <c r="D15" s="28"/>
      <c r="E15" s="28" t="s">
        <v>158</v>
      </c>
      <c r="F15" s="28">
        <v>12998880</v>
      </c>
      <c r="G15" s="21"/>
      <c r="H15" s="21"/>
    </row>
    <row r="16" spans="1:8" ht="15.75" customHeight="1">
      <c r="A16" s="33"/>
      <c r="B16" s="33"/>
      <c r="C16" s="28"/>
      <c r="D16" s="28"/>
      <c r="E16" s="28" t="s">
        <v>159</v>
      </c>
      <c r="F16" s="28">
        <v>812130</v>
      </c>
      <c r="G16" s="21"/>
      <c r="H16" s="21"/>
    </row>
    <row r="17" spans="1:8" ht="15.75" customHeight="1">
      <c r="A17" s="33"/>
      <c r="B17" s="33"/>
      <c r="C17" s="28"/>
      <c r="D17" s="28"/>
      <c r="E17" s="28" t="s">
        <v>160</v>
      </c>
      <c r="F17" s="28">
        <v>3700100</v>
      </c>
      <c r="G17" s="21"/>
      <c r="H17" s="21"/>
    </row>
    <row r="18" spans="1:8" ht="15.75" customHeight="1">
      <c r="A18" s="33"/>
      <c r="B18" s="33"/>
      <c r="C18" s="28"/>
      <c r="D18" s="28"/>
      <c r="E18" s="28" t="s">
        <v>161</v>
      </c>
      <c r="F18" s="28">
        <v>2000000</v>
      </c>
      <c r="G18" s="21"/>
      <c r="H18" s="21"/>
    </row>
    <row r="19" spans="1:8" ht="15.75" customHeight="1">
      <c r="A19" s="33"/>
      <c r="B19" s="33"/>
      <c r="C19" s="28"/>
      <c r="D19" s="28"/>
      <c r="E19" s="28" t="s">
        <v>162</v>
      </c>
      <c r="F19" s="28">
        <v>806166</v>
      </c>
      <c r="G19" s="21"/>
      <c r="H19" s="21"/>
    </row>
    <row r="20" spans="1:8" ht="15.75" customHeight="1">
      <c r="A20" s="28"/>
      <c r="B20" s="28"/>
      <c r="C20" s="28" t="s">
        <v>104</v>
      </c>
      <c r="D20" s="28" t="s">
        <v>163</v>
      </c>
      <c r="E20" s="28"/>
      <c r="F20" s="28"/>
      <c r="G20" s="21">
        <v>24449</v>
      </c>
      <c r="H20" s="21">
        <v>24935</v>
      </c>
    </row>
    <row r="21" spans="1:8" ht="15.75" customHeight="1">
      <c r="A21" s="28"/>
      <c r="B21" s="28"/>
      <c r="C21" s="28" t="s">
        <v>106</v>
      </c>
      <c r="D21" s="28" t="s">
        <v>164</v>
      </c>
      <c r="E21" s="28"/>
      <c r="F21" s="28"/>
      <c r="G21" s="21">
        <v>11805</v>
      </c>
      <c r="H21" s="21">
        <v>13555</v>
      </c>
    </row>
    <row r="22" spans="1:8" ht="15.75" customHeight="1">
      <c r="A22" s="28"/>
      <c r="B22" s="28"/>
      <c r="C22" s="28" t="s">
        <v>108</v>
      </c>
      <c r="D22" s="28" t="s">
        <v>109</v>
      </c>
      <c r="E22" s="28"/>
      <c r="F22" s="28"/>
      <c r="G22" s="21">
        <v>1362</v>
      </c>
      <c r="H22" s="21">
        <v>1362</v>
      </c>
    </row>
    <row r="23" spans="1:8" ht="15.75" customHeight="1">
      <c r="A23" s="28"/>
      <c r="B23" s="28"/>
      <c r="C23" s="28" t="s">
        <v>110</v>
      </c>
      <c r="D23" s="28" t="s">
        <v>111</v>
      </c>
      <c r="E23" s="28"/>
      <c r="F23" s="28"/>
      <c r="G23" s="21">
        <v>32884</v>
      </c>
      <c r="H23" s="21">
        <v>41742</v>
      </c>
    </row>
    <row r="24" spans="1:8" ht="15.75" customHeight="1">
      <c r="A24" s="28"/>
      <c r="B24" s="28"/>
      <c r="C24" s="28" t="s">
        <v>112</v>
      </c>
      <c r="D24" s="28" t="s">
        <v>165</v>
      </c>
      <c r="E24" s="28"/>
      <c r="F24" s="28"/>
      <c r="G24" s="21"/>
      <c r="H24" s="21">
        <v>3766</v>
      </c>
    </row>
    <row r="25" spans="1:8" ht="15.75" customHeight="1">
      <c r="A25" s="28"/>
      <c r="B25" s="28" t="s">
        <v>50</v>
      </c>
      <c r="C25" s="28"/>
      <c r="D25" s="28" t="s">
        <v>123</v>
      </c>
      <c r="E25" s="28"/>
      <c r="F25" s="28"/>
      <c r="G25" s="21"/>
      <c r="H25" s="21"/>
    </row>
    <row r="26" spans="1:8" ht="15.75" customHeight="1">
      <c r="A26" s="28"/>
      <c r="B26" s="34"/>
      <c r="C26" s="34"/>
      <c r="D26" s="34"/>
      <c r="E26" s="38" t="s">
        <v>52</v>
      </c>
      <c r="F26" s="28"/>
      <c r="G26" s="21">
        <v>5056</v>
      </c>
      <c r="H26" s="21">
        <v>5056</v>
      </c>
    </row>
    <row r="27" spans="1:8" ht="15.75" customHeight="1">
      <c r="A27" s="28"/>
      <c r="B27" s="28" t="s">
        <v>50</v>
      </c>
      <c r="C27" s="28"/>
      <c r="D27" s="28" t="s">
        <v>123</v>
      </c>
      <c r="E27" s="28"/>
      <c r="F27" s="28"/>
      <c r="G27" s="21"/>
      <c r="H27" s="21"/>
    </row>
    <row r="28" spans="1:8" ht="15.75" customHeight="1">
      <c r="A28" s="28"/>
      <c r="B28" s="34"/>
      <c r="C28" s="34"/>
      <c r="D28" s="34"/>
      <c r="E28" s="38" t="s">
        <v>166</v>
      </c>
      <c r="F28" s="28"/>
      <c r="G28" s="21"/>
      <c r="H28" s="21">
        <v>7544</v>
      </c>
    </row>
    <row r="29" spans="1:8" ht="15.75" customHeight="1">
      <c r="A29" s="28"/>
      <c r="B29" s="34"/>
      <c r="C29" s="34"/>
      <c r="D29" s="34"/>
      <c r="E29" s="38" t="s">
        <v>167</v>
      </c>
      <c r="F29" s="28"/>
      <c r="G29" s="21"/>
      <c r="H29" s="21">
        <v>5692</v>
      </c>
    </row>
    <row r="30" spans="1:8" ht="15.75" customHeight="1">
      <c r="A30" s="28"/>
      <c r="B30" s="34"/>
      <c r="C30" s="34"/>
      <c r="D30" s="34"/>
      <c r="E30" s="28" t="s">
        <v>151</v>
      </c>
      <c r="F30" s="28"/>
      <c r="G30" s="21"/>
      <c r="H30" s="21">
        <v>61</v>
      </c>
    </row>
    <row r="31" spans="1:8" ht="15.75" customHeight="1">
      <c r="A31" s="28"/>
      <c r="B31" s="28" t="s">
        <v>50</v>
      </c>
      <c r="C31" s="28"/>
      <c r="D31" s="28" t="s">
        <v>123</v>
      </c>
      <c r="E31" s="28"/>
      <c r="F31" s="28"/>
      <c r="G31" s="21"/>
      <c r="H31" s="21"/>
    </row>
    <row r="32" spans="1:8" ht="15.75" customHeight="1">
      <c r="A32" s="28"/>
      <c r="B32" s="28"/>
      <c r="C32" s="28"/>
      <c r="D32" s="28" t="s">
        <v>168</v>
      </c>
      <c r="E32" s="28"/>
      <c r="F32" s="28"/>
      <c r="G32" s="21">
        <v>1000</v>
      </c>
      <c r="H32" s="21">
        <v>1000</v>
      </c>
    </row>
    <row r="33" spans="1:8" ht="15.75" customHeight="1">
      <c r="A33" s="28"/>
      <c r="B33" s="28" t="s">
        <v>50</v>
      </c>
      <c r="C33" s="28"/>
      <c r="D33" s="28" t="s">
        <v>123</v>
      </c>
      <c r="E33" s="28"/>
      <c r="F33" s="28"/>
      <c r="G33" s="21"/>
      <c r="H33" s="21"/>
    </row>
    <row r="34" spans="1:8" ht="15.75" customHeight="1">
      <c r="A34" s="28"/>
      <c r="B34" s="28"/>
      <c r="C34" s="28"/>
      <c r="D34" s="28" t="s">
        <v>169</v>
      </c>
      <c r="E34" s="28"/>
      <c r="F34" s="28"/>
      <c r="G34" s="21">
        <v>930</v>
      </c>
      <c r="H34" s="21">
        <v>930</v>
      </c>
    </row>
    <row r="35" spans="1:8" ht="15.75" customHeight="1">
      <c r="A35" s="28"/>
      <c r="B35" s="28"/>
      <c r="C35" s="28"/>
      <c r="D35" s="28" t="s">
        <v>53</v>
      </c>
      <c r="E35" s="28"/>
      <c r="F35" s="28"/>
      <c r="G35" s="21"/>
      <c r="H35" s="21">
        <v>1468</v>
      </c>
    </row>
    <row r="36" spans="1:8" ht="15.75" customHeight="1">
      <c r="A36" s="28"/>
      <c r="B36" s="28"/>
      <c r="C36" s="28"/>
      <c r="D36" s="38" t="s">
        <v>54</v>
      </c>
      <c r="E36" s="34"/>
      <c r="F36" s="28"/>
      <c r="G36" s="21"/>
      <c r="H36" s="21">
        <v>164</v>
      </c>
    </row>
    <row r="37" spans="1:8" ht="15.75" customHeight="1">
      <c r="A37" s="28"/>
      <c r="B37" s="28"/>
      <c r="C37" s="28"/>
      <c r="D37" s="28" t="s">
        <v>150</v>
      </c>
      <c r="E37" s="28"/>
      <c r="F37" s="28"/>
      <c r="G37" s="21"/>
      <c r="H37" s="21">
        <v>53</v>
      </c>
    </row>
    <row r="38" spans="1:8" ht="15.75" customHeight="1">
      <c r="A38" s="28"/>
      <c r="B38" s="28" t="s">
        <v>50</v>
      </c>
      <c r="C38" s="28"/>
      <c r="D38" s="28" t="s">
        <v>123</v>
      </c>
      <c r="E38" s="28"/>
      <c r="F38" s="28"/>
      <c r="G38" s="21"/>
      <c r="H38" s="21"/>
    </row>
    <row r="39" spans="1:8" ht="15.75" customHeight="1">
      <c r="A39" s="28"/>
      <c r="B39" s="28"/>
      <c r="C39" s="28"/>
      <c r="D39" s="28" t="s">
        <v>144</v>
      </c>
      <c r="E39" s="28"/>
      <c r="F39" s="28"/>
      <c r="G39" s="21">
        <v>600</v>
      </c>
      <c r="H39" s="21">
        <v>600</v>
      </c>
    </row>
    <row r="40" spans="1:8" ht="15.75" customHeight="1">
      <c r="A40" s="28"/>
      <c r="B40" s="28" t="s">
        <v>50</v>
      </c>
      <c r="C40" s="28"/>
      <c r="D40" s="28" t="s">
        <v>123</v>
      </c>
      <c r="E40" s="28"/>
      <c r="F40" s="28"/>
      <c r="G40" s="21"/>
      <c r="H40" s="21"/>
    </row>
    <row r="41" spans="1:8" ht="15.75" customHeight="1">
      <c r="A41" s="28"/>
      <c r="B41" s="28"/>
      <c r="C41" s="28"/>
      <c r="D41" s="28" t="s">
        <v>137</v>
      </c>
      <c r="E41" s="28"/>
      <c r="F41" s="28"/>
      <c r="G41" s="21">
        <v>0</v>
      </c>
      <c r="H41" s="21">
        <v>3206</v>
      </c>
    </row>
    <row r="42" spans="1:8" ht="15.75" customHeight="1">
      <c r="A42" s="28"/>
      <c r="B42" s="28"/>
      <c r="C42" s="28"/>
      <c r="D42" s="28"/>
      <c r="E42" s="28"/>
      <c r="F42" s="28"/>
      <c r="G42" s="21"/>
      <c r="H42" s="21"/>
    </row>
    <row r="43" spans="1:8" ht="15.75" customHeight="1">
      <c r="A43" s="41" t="s">
        <v>16</v>
      </c>
      <c r="B43" s="41"/>
      <c r="C43" s="41" t="s">
        <v>17</v>
      </c>
      <c r="D43" s="41"/>
      <c r="E43" s="41"/>
      <c r="F43" s="41"/>
      <c r="G43" s="60">
        <f>G44</f>
        <v>0</v>
      </c>
      <c r="H43" s="60">
        <f>H44</f>
        <v>41</v>
      </c>
    </row>
    <row r="44" spans="1:8" ht="15.75" customHeight="1">
      <c r="A44" s="28"/>
      <c r="B44" s="28" t="s">
        <v>114</v>
      </c>
      <c r="C44" s="28"/>
      <c r="D44" s="28" t="s">
        <v>115</v>
      </c>
      <c r="E44" s="28"/>
      <c r="F44" s="28"/>
      <c r="G44" s="50">
        <f>G45</f>
        <v>0</v>
      </c>
      <c r="H44" s="50">
        <f>H45</f>
        <v>41</v>
      </c>
    </row>
    <row r="45" spans="1:8" ht="15.75" customHeight="1">
      <c r="A45" s="28"/>
      <c r="B45" s="28"/>
      <c r="C45" s="28"/>
      <c r="D45" s="28"/>
      <c r="E45" s="28" t="s">
        <v>438</v>
      </c>
      <c r="F45" s="28"/>
      <c r="G45" s="53">
        <v>0</v>
      </c>
      <c r="H45" s="21">
        <v>41</v>
      </c>
    </row>
    <row r="46" spans="1:8" ht="15.75" customHeight="1">
      <c r="A46" s="28"/>
      <c r="B46" s="28"/>
      <c r="C46" s="28"/>
      <c r="D46" s="28"/>
      <c r="E46" s="28"/>
      <c r="F46" s="28"/>
      <c r="G46" s="21"/>
      <c r="H46" s="21"/>
    </row>
    <row r="47" spans="1:8" ht="15.75" customHeight="1">
      <c r="A47" s="41" t="s">
        <v>9</v>
      </c>
      <c r="B47" s="41"/>
      <c r="C47" s="41" t="s">
        <v>10</v>
      </c>
      <c r="D47" s="41"/>
      <c r="E47" s="41"/>
      <c r="F47" s="41"/>
      <c r="G47" s="60">
        <f>G48+G51</f>
        <v>96800</v>
      </c>
      <c r="H47" s="60">
        <f>H48+H51</f>
        <v>96800</v>
      </c>
    </row>
    <row r="48" spans="1:8" ht="15.75" customHeight="1">
      <c r="A48" s="28"/>
      <c r="B48" s="28" t="s">
        <v>68</v>
      </c>
      <c r="C48" s="28"/>
      <c r="D48" s="28" t="s">
        <v>69</v>
      </c>
      <c r="E48" s="28"/>
      <c r="F48" s="28"/>
      <c r="G48" s="21">
        <f>SUM(G49:G50)</f>
        <v>59000</v>
      </c>
      <c r="H48" s="21">
        <f>SUM(H49:H50)</f>
        <v>59000</v>
      </c>
    </row>
    <row r="49" spans="1:8" ht="15.75" customHeight="1">
      <c r="A49" s="28"/>
      <c r="B49" s="28"/>
      <c r="C49" s="28"/>
      <c r="D49" s="28"/>
      <c r="E49" s="28" t="s">
        <v>70</v>
      </c>
      <c r="F49" s="28"/>
      <c r="G49" s="21">
        <v>46000</v>
      </c>
      <c r="H49" s="21">
        <v>46000</v>
      </c>
    </row>
    <row r="50" spans="1:8" ht="15.75" customHeight="1">
      <c r="A50" s="33"/>
      <c r="B50" s="33"/>
      <c r="C50" s="33"/>
      <c r="D50" s="33"/>
      <c r="E50" s="28" t="s">
        <v>71</v>
      </c>
      <c r="F50" s="28"/>
      <c r="G50" s="21">
        <v>13000</v>
      </c>
      <c r="H50" s="21">
        <v>13000</v>
      </c>
    </row>
    <row r="51" spans="1:8" ht="15.75" customHeight="1">
      <c r="A51" s="33"/>
      <c r="B51" s="28" t="s">
        <v>72</v>
      </c>
      <c r="C51" s="28"/>
      <c r="D51" s="28" t="s">
        <v>73</v>
      </c>
      <c r="E51" s="28"/>
      <c r="F51" s="28"/>
      <c r="G51" s="21">
        <f>G52+G54+G56</f>
        <v>37800</v>
      </c>
      <c r="H51" s="21">
        <f>H52+H54+H56</f>
        <v>37800</v>
      </c>
    </row>
    <row r="52" spans="1:8" ht="15.75" customHeight="1">
      <c r="A52" s="33"/>
      <c r="B52" s="28"/>
      <c r="C52" s="28" t="s">
        <v>74</v>
      </c>
      <c r="D52" s="28" t="s">
        <v>75</v>
      </c>
      <c r="E52" s="28"/>
      <c r="F52" s="28"/>
      <c r="G52" s="21">
        <f>SUM(G53)</f>
        <v>15000</v>
      </c>
      <c r="H52" s="21">
        <f>SUM(H53)</f>
        <v>15000</v>
      </c>
    </row>
    <row r="53" spans="1:8" ht="15.75" customHeight="1">
      <c r="A53" s="33"/>
      <c r="B53" s="28"/>
      <c r="C53" s="28"/>
      <c r="D53" s="28"/>
      <c r="E53" s="28" t="s">
        <v>76</v>
      </c>
      <c r="F53" s="28"/>
      <c r="G53" s="21">
        <v>15000</v>
      </c>
      <c r="H53" s="21">
        <v>15000</v>
      </c>
    </row>
    <row r="54" spans="1:8" ht="15.75" customHeight="1">
      <c r="A54" s="33"/>
      <c r="B54" s="28"/>
      <c r="C54" s="28" t="s">
        <v>77</v>
      </c>
      <c r="D54" s="28" t="s">
        <v>78</v>
      </c>
      <c r="E54" s="28"/>
      <c r="F54" s="28"/>
      <c r="G54" s="21">
        <f>SUM(G55)</f>
        <v>3000</v>
      </c>
      <c r="H54" s="21">
        <f>SUM(H55)</f>
        <v>3000</v>
      </c>
    </row>
    <row r="55" spans="1:8" ht="15.75" customHeight="1">
      <c r="A55" s="33"/>
      <c r="B55" s="28"/>
      <c r="C55" s="28"/>
      <c r="D55" s="28"/>
      <c r="E55" s="28" t="s">
        <v>79</v>
      </c>
      <c r="F55" s="28"/>
      <c r="G55" s="21">
        <v>3000</v>
      </c>
      <c r="H55" s="21">
        <v>3000</v>
      </c>
    </row>
    <row r="56" spans="1:8" ht="15.75" customHeight="1">
      <c r="A56" s="33"/>
      <c r="B56" s="28"/>
      <c r="C56" s="28" t="s">
        <v>80</v>
      </c>
      <c r="D56" s="28" t="s">
        <v>81</v>
      </c>
      <c r="E56" s="28"/>
      <c r="F56" s="28"/>
      <c r="G56" s="21">
        <f>SUM(G57:G59)</f>
        <v>19800</v>
      </c>
      <c r="H56" s="21">
        <f>SUM(H57:H59)</f>
        <v>19800</v>
      </c>
    </row>
    <row r="57" spans="1:8" ht="15.75" customHeight="1">
      <c r="A57" s="33"/>
      <c r="B57" s="28"/>
      <c r="C57" s="28"/>
      <c r="D57" s="28"/>
      <c r="E57" s="28" t="s">
        <v>82</v>
      </c>
      <c r="F57" s="28"/>
      <c r="G57" s="21">
        <v>19000</v>
      </c>
      <c r="H57" s="21">
        <v>19000</v>
      </c>
    </row>
    <row r="58" spans="1:8" ht="15.75" customHeight="1">
      <c r="A58" s="28"/>
      <c r="B58" s="28"/>
      <c r="C58" s="28"/>
      <c r="D58" s="28"/>
      <c r="E58" s="28" t="s">
        <v>83</v>
      </c>
      <c r="F58" s="28"/>
      <c r="G58" s="21">
        <v>300</v>
      </c>
      <c r="H58" s="21">
        <v>300</v>
      </c>
    </row>
    <row r="59" spans="1:8" ht="15.75" customHeight="1">
      <c r="A59" s="28"/>
      <c r="B59" s="28"/>
      <c r="C59" s="28"/>
      <c r="D59" s="28"/>
      <c r="E59" s="28" t="s">
        <v>85</v>
      </c>
      <c r="F59" s="28"/>
      <c r="G59" s="21">
        <v>500</v>
      </c>
      <c r="H59" s="21">
        <v>500</v>
      </c>
    </row>
    <row r="60" spans="1:8" ht="15.75" customHeight="1">
      <c r="A60" s="28"/>
      <c r="B60" s="28"/>
      <c r="C60" s="28"/>
      <c r="D60" s="28"/>
      <c r="E60" s="28" t="s">
        <v>87</v>
      </c>
      <c r="F60" s="28"/>
      <c r="G60" s="21"/>
      <c r="H60" s="21"/>
    </row>
    <row r="61" spans="1:8" ht="15.75" customHeight="1">
      <c r="A61" s="41" t="s">
        <v>11</v>
      </c>
      <c r="B61" s="41"/>
      <c r="C61" s="41" t="s">
        <v>12</v>
      </c>
      <c r="D61" s="41"/>
      <c r="E61" s="41"/>
      <c r="F61" s="58"/>
      <c r="G61" s="61">
        <f>SUM(G62:G90)</f>
        <v>90145</v>
      </c>
      <c r="H61" s="61">
        <f>SUM(H62:H91)</f>
        <v>112744</v>
      </c>
    </row>
    <row r="62" spans="1:8" ht="15.75" customHeight="1">
      <c r="A62" s="28"/>
      <c r="B62" s="28"/>
      <c r="C62" s="28" t="s">
        <v>59</v>
      </c>
      <c r="D62" s="28" t="s">
        <v>60</v>
      </c>
      <c r="E62" s="28"/>
      <c r="F62" s="34"/>
      <c r="G62" s="36">
        <v>1000</v>
      </c>
      <c r="H62" s="21">
        <v>1000</v>
      </c>
    </row>
    <row r="63" spans="1:8" ht="15.75" customHeight="1">
      <c r="A63" s="28"/>
      <c r="B63" s="28"/>
      <c r="C63" s="28" t="s">
        <v>55</v>
      </c>
      <c r="D63" s="28" t="s">
        <v>170</v>
      </c>
      <c r="E63" s="28"/>
      <c r="F63" s="28"/>
      <c r="G63" s="21">
        <v>100</v>
      </c>
      <c r="H63" s="21">
        <v>100</v>
      </c>
    </row>
    <row r="64" spans="1:8" ht="15.75" customHeight="1">
      <c r="A64" s="28"/>
      <c r="B64" s="28"/>
      <c r="C64" s="28" t="s">
        <v>57</v>
      </c>
      <c r="D64" s="28" t="s">
        <v>58</v>
      </c>
      <c r="E64" s="28"/>
      <c r="F64" s="28"/>
      <c r="G64" s="21">
        <v>27</v>
      </c>
      <c r="H64" s="21">
        <v>27</v>
      </c>
    </row>
    <row r="65" spans="1:8" ht="15.75" customHeight="1">
      <c r="A65" s="28"/>
      <c r="B65" s="28"/>
      <c r="C65" s="28" t="s">
        <v>55</v>
      </c>
      <c r="D65" s="28" t="s">
        <v>171</v>
      </c>
      <c r="E65" s="28"/>
      <c r="F65" s="28"/>
      <c r="G65" s="21"/>
      <c r="H65" s="21">
        <v>477</v>
      </c>
    </row>
    <row r="66" spans="1:8" ht="15.75" customHeight="1">
      <c r="A66" s="28"/>
      <c r="B66" s="28"/>
      <c r="C66" s="28" t="s">
        <v>57</v>
      </c>
      <c r="D66" s="28" t="s">
        <v>58</v>
      </c>
      <c r="E66" s="28"/>
      <c r="F66" s="28"/>
      <c r="G66" s="21"/>
      <c r="H66" s="21">
        <v>129</v>
      </c>
    </row>
    <row r="67" spans="1:8" ht="15.75" customHeight="1">
      <c r="A67" s="28"/>
      <c r="B67" s="28"/>
      <c r="C67" s="28" t="s">
        <v>95</v>
      </c>
      <c r="D67" s="28" t="s">
        <v>432</v>
      </c>
      <c r="E67" s="28"/>
      <c r="F67" s="28"/>
      <c r="G67" s="21"/>
      <c r="H67" s="21">
        <v>314</v>
      </c>
    </row>
    <row r="68" spans="1:8" ht="15.75" customHeight="1">
      <c r="A68" s="28"/>
      <c r="B68" s="28"/>
      <c r="C68" s="28" t="s">
        <v>55</v>
      </c>
      <c r="D68" s="28" t="s">
        <v>172</v>
      </c>
      <c r="E68" s="28"/>
      <c r="F68" s="28"/>
      <c r="G68" s="21"/>
      <c r="H68" s="21">
        <v>39</v>
      </c>
    </row>
    <row r="69" spans="1:8" ht="15.75" customHeight="1">
      <c r="A69" s="28"/>
      <c r="B69" s="28"/>
      <c r="C69" s="28" t="s">
        <v>93</v>
      </c>
      <c r="D69" s="28" t="s">
        <v>173</v>
      </c>
      <c r="E69" s="28"/>
      <c r="F69" s="28"/>
      <c r="G69" s="21">
        <v>1000</v>
      </c>
      <c r="H69" s="21">
        <v>787</v>
      </c>
    </row>
    <row r="70" spans="1:8" ht="15.75" customHeight="1">
      <c r="A70" s="28"/>
      <c r="B70" s="28"/>
      <c r="C70" s="28" t="s">
        <v>95</v>
      </c>
      <c r="D70" s="28" t="s">
        <v>96</v>
      </c>
      <c r="E70" s="28"/>
      <c r="F70" s="28"/>
      <c r="G70" s="21"/>
      <c r="H70" s="21"/>
    </row>
    <row r="71" spans="1:8" ht="15.75" customHeight="1">
      <c r="A71" s="28"/>
      <c r="B71" s="28"/>
      <c r="C71" s="28"/>
      <c r="D71" s="28"/>
      <c r="E71" s="28" t="s">
        <v>97</v>
      </c>
      <c r="F71" s="28"/>
      <c r="G71" s="21">
        <v>32400</v>
      </c>
      <c r="H71" s="21">
        <v>47400</v>
      </c>
    </row>
    <row r="72" spans="1:8" ht="15.75" customHeight="1">
      <c r="A72" s="28"/>
      <c r="B72" s="28"/>
      <c r="C72" s="28"/>
      <c r="D72" s="28"/>
      <c r="E72" s="28" t="s">
        <v>98</v>
      </c>
      <c r="F72" s="28"/>
      <c r="G72" s="21">
        <v>600</v>
      </c>
      <c r="H72" s="21">
        <v>600</v>
      </c>
    </row>
    <row r="73" spans="1:8" ht="15.75" customHeight="1">
      <c r="A73" s="28"/>
      <c r="B73" s="28"/>
      <c r="C73" s="28" t="s">
        <v>57</v>
      </c>
      <c r="D73" s="28" t="s">
        <v>58</v>
      </c>
      <c r="E73" s="28"/>
      <c r="F73" s="28"/>
      <c r="G73" s="21">
        <v>9018</v>
      </c>
      <c r="H73" s="21">
        <v>13281</v>
      </c>
    </row>
    <row r="74" spans="1:8" ht="15.75" customHeight="1">
      <c r="A74" s="28"/>
      <c r="B74" s="28"/>
      <c r="C74" s="28" t="s">
        <v>91</v>
      </c>
      <c r="D74" s="28" t="s">
        <v>174</v>
      </c>
      <c r="E74" s="28"/>
      <c r="F74" s="28"/>
      <c r="G74" s="21">
        <v>400</v>
      </c>
      <c r="H74" s="21">
        <v>400</v>
      </c>
    </row>
    <row r="75" spans="1:8" ht="15.75" customHeight="1">
      <c r="A75" s="28"/>
      <c r="B75" s="28"/>
      <c r="C75" s="28" t="s">
        <v>57</v>
      </c>
      <c r="D75" s="28" t="s">
        <v>58</v>
      </c>
      <c r="E75" s="28"/>
      <c r="F75" s="28"/>
      <c r="G75" s="21">
        <v>108</v>
      </c>
      <c r="H75" s="21">
        <v>108</v>
      </c>
    </row>
    <row r="76" spans="1:8" ht="15.75" customHeight="1">
      <c r="A76" s="28"/>
      <c r="B76" s="28"/>
      <c r="C76" s="28" t="s">
        <v>55</v>
      </c>
      <c r="D76" s="28" t="s">
        <v>175</v>
      </c>
      <c r="E76" s="28"/>
      <c r="F76" s="28"/>
      <c r="G76" s="21">
        <v>1090</v>
      </c>
      <c r="H76" s="21">
        <v>1090</v>
      </c>
    </row>
    <row r="77" spans="1:8" ht="15.75" customHeight="1">
      <c r="A77" s="28"/>
      <c r="B77" s="28"/>
      <c r="C77" s="28" t="s">
        <v>57</v>
      </c>
      <c r="D77" s="28" t="s">
        <v>58</v>
      </c>
      <c r="E77" s="28"/>
      <c r="F77" s="28"/>
      <c r="G77" s="21">
        <v>295</v>
      </c>
      <c r="H77" s="21">
        <v>295</v>
      </c>
    </row>
    <row r="78" spans="1:8" ht="15.75" customHeight="1">
      <c r="A78" s="28"/>
      <c r="B78" s="28"/>
      <c r="C78" s="28" t="s">
        <v>55</v>
      </c>
      <c r="D78" s="28" t="s">
        <v>131</v>
      </c>
      <c r="E78" s="28"/>
      <c r="F78" s="28"/>
      <c r="G78" s="21">
        <v>800</v>
      </c>
      <c r="H78" s="21">
        <v>800</v>
      </c>
    </row>
    <row r="79" spans="1:8" ht="15.75" customHeight="1">
      <c r="A79" s="28"/>
      <c r="B79" s="28"/>
      <c r="C79" s="28" t="s">
        <v>55</v>
      </c>
      <c r="D79" s="28" t="s">
        <v>176</v>
      </c>
      <c r="E79" s="28"/>
      <c r="F79" s="28"/>
      <c r="G79" s="21"/>
      <c r="H79" s="21">
        <v>146</v>
      </c>
    </row>
    <row r="80" spans="1:8" ht="15.75" customHeight="1">
      <c r="A80" s="28"/>
      <c r="B80" s="28"/>
      <c r="C80" s="28" t="s">
        <v>57</v>
      </c>
      <c r="D80" s="28" t="s">
        <v>58</v>
      </c>
      <c r="E80" s="28"/>
      <c r="F80" s="28"/>
      <c r="G80" s="21">
        <v>216</v>
      </c>
      <c r="H80" s="21">
        <v>216</v>
      </c>
    </row>
    <row r="81" spans="1:8" ht="15.75" customHeight="1">
      <c r="A81" s="28"/>
      <c r="B81" s="28"/>
      <c r="C81" s="28" t="s">
        <v>55</v>
      </c>
      <c r="D81" s="28" t="s">
        <v>177</v>
      </c>
      <c r="E81" s="28"/>
      <c r="F81" s="28"/>
      <c r="G81" s="21">
        <v>18000</v>
      </c>
      <c r="H81" s="21">
        <v>18000</v>
      </c>
    </row>
    <row r="82" spans="1:8" ht="15.75" customHeight="1">
      <c r="A82" s="28"/>
      <c r="B82" s="28"/>
      <c r="C82" s="28" t="s">
        <v>57</v>
      </c>
      <c r="D82" s="28" t="s">
        <v>58</v>
      </c>
      <c r="E82" s="28"/>
      <c r="F82" s="28"/>
      <c r="G82" s="21">
        <v>4860</v>
      </c>
      <c r="H82" s="21">
        <v>4860</v>
      </c>
    </row>
    <row r="83" spans="1:8" ht="15.75" customHeight="1">
      <c r="A83" s="28"/>
      <c r="B83" s="28"/>
      <c r="C83" s="28" t="s">
        <v>55</v>
      </c>
      <c r="D83" s="28" t="s">
        <v>178</v>
      </c>
      <c r="E83" s="28"/>
      <c r="F83" s="28"/>
      <c r="G83" s="21">
        <v>100</v>
      </c>
      <c r="H83" s="21">
        <v>100</v>
      </c>
    </row>
    <row r="84" spans="1:8" ht="15.75" customHeight="1">
      <c r="A84" s="28"/>
      <c r="B84" s="28"/>
      <c r="C84" s="28" t="s">
        <v>57</v>
      </c>
      <c r="D84" s="28" t="s">
        <v>58</v>
      </c>
      <c r="E84" s="28"/>
      <c r="F84" s="28"/>
      <c r="G84" s="21">
        <v>27</v>
      </c>
      <c r="H84" s="21">
        <v>27</v>
      </c>
    </row>
    <row r="85" spans="1:8" ht="15.75" customHeight="1">
      <c r="A85" s="28"/>
      <c r="B85" s="28"/>
      <c r="C85" s="28" t="s">
        <v>55</v>
      </c>
      <c r="D85" s="28" t="s">
        <v>141</v>
      </c>
      <c r="E85" s="28"/>
      <c r="F85" s="28"/>
      <c r="G85" s="21">
        <v>100</v>
      </c>
      <c r="H85" s="21">
        <v>100</v>
      </c>
    </row>
    <row r="86" spans="1:8" ht="15.75" customHeight="1">
      <c r="A86" s="28"/>
      <c r="B86" s="28"/>
      <c r="C86" s="28" t="s">
        <v>57</v>
      </c>
      <c r="D86" s="28" t="s">
        <v>58</v>
      </c>
      <c r="E86" s="28"/>
      <c r="F86" s="28"/>
      <c r="G86" s="21">
        <v>27</v>
      </c>
      <c r="H86" s="21">
        <v>27</v>
      </c>
    </row>
    <row r="87" spans="1:8" ht="15.75" customHeight="1">
      <c r="A87" s="28"/>
      <c r="B87" s="28"/>
      <c r="C87" s="28" t="s">
        <v>55</v>
      </c>
      <c r="D87" s="28" t="s">
        <v>179</v>
      </c>
      <c r="E87" s="28"/>
      <c r="F87" s="28"/>
      <c r="G87" s="21">
        <v>12475</v>
      </c>
      <c r="H87" s="21">
        <v>12475</v>
      </c>
    </row>
    <row r="88" spans="1:8" ht="15.75" customHeight="1">
      <c r="A88" s="28"/>
      <c r="B88" s="28"/>
      <c r="C88" s="28" t="s">
        <v>148</v>
      </c>
      <c r="D88" s="28" t="s">
        <v>180</v>
      </c>
      <c r="E88" s="28"/>
      <c r="F88" s="28"/>
      <c r="G88" s="21">
        <v>3255</v>
      </c>
      <c r="H88" s="21">
        <v>3255</v>
      </c>
    </row>
    <row r="89" spans="1:8" ht="15.75" customHeight="1">
      <c r="A89" s="28"/>
      <c r="B89" s="28"/>
      <c r="C89" s="28" t="s">
        <v>148</v>
      </c>
      <c r="D89" s="28" t="s">
        <v>181</v>
      </c>
      <c r="E89" s="28"/>
      <c r="F89" s="28"/>
      <c r="G89" s="21"/>
      <c r="H89" s="21">
        <v>366</v>
      </c>
    </row>
    <row r="90" spans="1:8" ht="15.75" customHeight="1">
      <c r="A90" s="28"/>
      <c r="B90" s="28"/>
      <c r="C90" s="28" t="s">
        <v>57</v>
      </c>
      <c r="D90" s="28" t="s">
        <v>58</v>
      </c>
      <c r="E90" s="28"/>
      <c r="F90" s="28"/>
      <c r="G90" s="21">
        <v>4247</v>
      </c>
      <c r="H90" s="21">
        <v>4880</v>
      </c>
    </row>
    <row r="91" spans="1:8" ht="15.75" customHeight="1">
      <c r="A91" s="28"/>
      <c r="B91" s="28"/>
      <c r="C91" s="28" t="s">
        <v>61</v>
      </c>
      <c r="D91" s="28" t="s">
        <v>182</v>
      </c>
      <c r="E91" s="28"/>
      <c r="F91" s="28"/>
      <c r="G91" s="21"/>
      <c r="H91" s="21">
        <v>1445</v>
      </c>
    </row>
    <row r="92" spans="1:8" ht="15.75" customHeight="1">
      <c r="A92" s="28"/>
      <c r="B92" s="28"/>
      <c r="C92" s="28"/>
      <c r="D92" s="28"/>
      <c r="E92" s="28"/>
      <c r="F92" s="28"/>
      <c r="G92" s="21"/>
      <c r="H92" s="21"/>
    </row>
    <row r="93" spans="1:8" ht="15.75" customHeight="1">
      <c r="A93" s="41" t="s">
        <v>18</v>
      </c>
      <c r="B93" s="41"/>
      <c r="C93" s="41" t="s">
        <v>19</v>
      </c>
      <c r="D93" s="41"/>
      <c r="E93" s="41"/>
      <c r="F93" s="62"/>
      <c r="G93" s="61">
        <f>SUM(G94)</f>
        <v>600</v>
      </c>
      <c r="H93" s="61">
        <f>SUM(H94)</f>
        <v>600</v>
      </c>
    </row>
    <row r="94" spans="1:8" ht="15.75" customHeight="1">
      <c r="A94" s="28"/>
      <c r="B94" s="28" t="s">
        <v>63</v>
      </c>
      <c r="C94" s="28"/>
      <c r="D94" s="28" t="s">
        <v>64</v>
      </c>
      <c r="E94" s="28"/>
      <c r="F94" s="39"/>
      <c r="G94" s="36">
        <v>600</v>
      </c>
      <c r="H94" s="21">
        <v>600</v>
      </c>
    </row>
    <row r="95" spans="1:8" ht="15.75" customHeight="1">
      <c r="A95" s="28"/>
      <c r="B95" s="28"/>
      <c r="C95" s="28"/>
      <c r="D95" s="28"/>
      <c r="E95" s="28"/>
      <c r="F95" s="28"/>
      <c r="G95" s="21"/>
      <c r="H95" s="21"/>
    </row>
    <row r="96" spans="1:8" ht="15.75" customHeight="1">
      <c r="A96" s="41" t="s">
        <v>13</v>
      </c>
      <c r="B96" s="41"/>
      <c r="C96" s="41" t="s">
        <v>14</v>
      </c>
      <c r="D96" s="41"/>
      <c r="E96" s="41"/>
      <c r="F96" s="62"/>
      <c r="G96" s="61">
        <f>SUM(G97:G99)</f>
        <v>3304</v>
      </c>
      <c r="H96" s="61">
        <f>SUM(H97:H99)</f>
        <v>350</v>
      </c>
    </row>
    <row r="97" spans="1:8" ht="15.75" customHeight="1">
      <c r="A97" s="28"/>
      <c r="B97" s="28" t="s">
        <v>65</v>
      </c>
      <c r="C97" s="28"/>
      <c r="D97" s="28" t="s">
        <v>183</v>
      </c>
      <c r="E97" s="28"/>
      <c r="F97" s="39"/>
      <c r="G97" s="36">
        <v>350</v>
      </c>
      <c r="H97" s="21">
        <v>350</v>
      </c>
    </row>
    <row r="98" spans="1:8" ht="15.75" customHeight="1">
      <c r="A98" s="28"/>
      <c r="B98" s="28" t="s">
        <v>134</v>
      </c>
      <c r="C98" s="28"/>
      <c r="D98" s="28" t="s">
        <v>439</v>
      </c>
      <c r="E98" s="28"/>
      <c r="F98" s="28"/>
      <c r="G98" s="21"/>
      <c r="H98" s="21"/>
    </row>
    <row r="99" spans="1:8" ht="15.75" customHeight="1">
      <c r="A99" s="28"/>
      <c r="B99" s="28"/>
      <c r="C99" s="28"/>
      <c r="D99" s="28"/>
      <c r="E99" s="28" t="s">
        <v>184</v>
      </c>
      <c r="F99" s="28"/>
      <c r="G99" s="21">
        <v>2954</v>
      </c>
      <c r="H99" s="21">
        <v>0</v>
      </c>
    </row>
    <row r="100" spans="1:8" ht="15.75" customHeight="1">
      <c r="A100" s="28"/>
      <c r="B100" s="28"/>
      <c r="C100" s="28"/>
      <c r="D100" s="28"/>
      <c r="E100" s="28"/>
      <c r="F100" s="28"/>
      <c r="G100" s="21"/>
      <c r="H100" s="21"/>
    </row>
    <row r="101" spans="1:8" ht="15.75" customHeight="1">
      <c r="A101" s="41" t="s">
        <v>20</v>
      </c>
      <c r="B101" s="41"/>
      <c r="C101" s="41" t="s">
        <v>21</v>
      </c>
      <c r="D101" s="41"/>
      <c r="E101" s="41"/>
      <c r="F101" s="41"/>
      <c r="G101" s="60">
        <f>G102</f>
        <v>0</v>
      </c>
      <c r="H101" s="60">
        <f>H102</f>
        <v>168</v>
      </c>
    </row>
    <row r="102" spans="1:8" ht="15.75" customHeight="1">
      <c r="A102" s="28"/>
      <c r="B102" s="28"/>
      <c r="C102" s="28" t="s">
        <v>128</v>
      </c>
      <c r="D102" s="28" t="s">
        <v>129</v>
      </c>
      <c r="E102" s="28"/>
      <c r="F102" s="28"/>
      <c r="G102" s="21">
        <v>0</v>
      </c>
      <c r="H102" s="21">
        <v>168</v>
      </c>
    </row>
    <row r="103" spans="1:8" ht="15.75" customHeight="1">
      <c r="A103" s="28"/>
      <c r="B103" s="28"/>
      <c r="C103" s="28"/>
      <c r="D103" s="28"/>
      <c r="E103" s="28"/>
      <c r="F103" s="28"/>
      <c r="G103" s="21"/>
      <c r="H103" s="21"/>
    </row>
    <row r="104" spans="1:8" ht="15.75" customHeight="1">
      <c r="A104" s="41" t="s">
        <v>23</v>
      </c>
      <c r="B104" s="41"/>
      <c r="C104" s="41" t="s">
        <v>22</v>
      </c>
      <c r="D104" s="41"/>
      <c r="E104" s="41"/>
      <c r="F104" s="62"/>
      <c r="G104" s="61">
        <f>G105</f>
        <v>193900</v>
      </c>
      <c r="H104" s="61">
        <f>H105</f>
        <v>232515</v>
      </c>
    </row>
    <row r="105" spans="1:8" ht="15.75" customHeight="1">
      <c r="A105" s="28"/>
      <c r="B105" s="28" t="s">
        <v>118</v>
      </c>
      <c r="C105" s="28"/>
      <c r="D105" s="28" t="s">
        <v>119</v>
      </c>
      <c r="E105" s="28"/>
      <c r="F105" s="39"/>
      <c r="G105" s="36">
        <f>G106</f>
        <v>193900</v>
      </c>
      <c r="H105" s="36">
        <f>SUM(H106:H108)</f>
        <v>232515</v>
      </c>
    </row>
    <row r="106" spans="1:8" ht="15.75" customHeight="1">
      <c r="A106" s="28"/>
      <c r="B106" s="28"/>
      <c r="C106" s="28" t="s">
        <v>120</v>
      </c>
      <c r="D106" s="28"/>
      <c r="E106" s="28" t="s">
        <v>121</v>
      </c>
      <c r="F106" s="39"/>
      <c r="G106" s="36">
        <v>193900</v>
      </c>
      <c r="H106" s="21">
        <v>193900</v>
      </c>
    </row>
    <row r="107" spans="1:8" ht="15.75" customHeight="1">
      <c r="A107" s="28"/>
      <c r="B107" s="28"/>
      <c r="C107" s="28" t="s">
        <v>118</v>
      </c>
      <c r="D107" s="28"/>
      <c r="E107" s="28" t="s">
        <v>433</v>
      </c>
      <c r="F107" s="28"/>
      <c r="G107" s="28"/>
      <c r="H107" s="21">
        <v>3615</v>
      </c>
    </row>
    <row r="108" spans="1:8" ht="15.75" customHeight="1">
      <c r="A108" s="28"/>
      <c r="B108" s="28"/>
      <c r="C108" s="28" t="s">
        <v>431</v>
      </c>
      <c r="D108" s="28"/>
      <c r="E108" s="52" t="s">
        <v>430</v>
      </c>
      <c r="F108" s="28"/>
      <c r="G108" s="21"/>
      <c r="H108" s="21">
        <v>35000</v>
      </c>
    </row>
    <row r="109" spans="1:8" ht="15.75" customHeight="1">
      <c r="A109" s="40"/>
      <c r="B109" s="40"/>
      <c r="C109" s="40" t="s">
        <v>154</v>
      </c>
      <c r="D109" s="40"/>
      <c r="E109" s="40"/>
      <c r="F109" s="40"/>
      <c r="G109" s="42">
        <f>G11+G43+G47+G61+G93+G96+G104+G101</f>
        <v>487338</v>
      </c>
      <c r="H109" s="42">
        <f>H11+H43+H47+H61+H93+H96+H104+H101</f>
        <v>578855</v>
      </c>
    </row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</sheetData>
  <sheetProtection selectLockedCells="1" selectUnlockedCells="1"/>
  <mergeCells count="9">
    <mergeCell ref="A2:H2"/>
    <mergeCell ref="A8:F10"/>
    <mergeCell ref="G8:G10"/>
    <mergeCell ref="H8:H10"/>
    <mergeCell ref="A1:H1"/>
    <mergeCell ref="A4:H4"/>
    <mergeCell ref="A5:H5"/>
    <mergeCell ref="A6:H6"/>
    <mergeCell ref="G7:H7"/>
  </mergeCells>
  <printOptions headings="1"/>
  <pageMargins left="0.25" right="0.25" top="0.75" bottom="0.75" header="0.5118055555555555" footer="0.5118055555555555"/>
  <pageSetup horizontalDpi="300" verticalDpi="300" orientation="portrait" paperSize="9" scale="95" r:id="rId1"/>
  <rowBreaks count="2" manualBreakCount="2">
    <brk id="46" max="255" man="1"/>
    <brk id="9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25">
      <selection activeCell="A2" sqref="A2:H2"/>
    </sheetView>
  </sheetViews>
  <sheetFormatPr defaultColWidth="9.140625" defaultRowHeight="12.75"/>
  <cols>
    <col min="1" max="1" width="2.00390625" style="1" customWidth="1"/>
    <col min="2" max="2" width="2.140625" style="1" customWidth="1"/>
    <col min="3" max="3" width="1.421875" style="1" customWidth="1"/>
    <col min="4" max="4" width="41.00390625" style="1" customWidth="1"/>
    <col min="5" max="7" width="9.140625" style="1" customWidth="1"/>
    <col min="8" max="8" width="9.57421875" style="1" customWidth="1"/>
    <col min="9" max="16384" width="9.140625" style="1" customWidth="1"/>
  </cols>
  <sheetData>
    <row r="1" spans="1:8" ht="15.75">
      <c r="A1" s="156"/>
      <c r="B1" s="156"/>
      <c r="C1" s="156"/>
      <c r="D1" s="156"/>
      <c r="E1" s="156"/>
      <c r="F1" s="156"/>
      <c r="G1" s="156"/>
      <c r="H1" s="156"/>
    </row>
    <row r="2" spans="1:8" ht="15.75">
      <c r="A2" s="156" t="s">
        <v>448</v>
      </c>
      <c r="B2" s="156"/>
      <c r="C2" s="156"/>
      <c r="D2" s="156"/>
      <c r="E2" s="156"/>
      <c r="F2" s="156"/>
      <c r="G2" s="156"/>
      <c r="H2" s="156"/>
    </row>
    <row r="3" spans="1:8" ht="15.75">
      <c r="A3" s="153"/>
      <c r="B3" s="153"/>
      <c r="C3" s="153"/>
      <c r="D3" s="153"/>
      <c r="E3" s="153"/>
      <c r="F3" s="153"/>
      <c r="G3" s="153"/>
      <c r="H3" s="153"/>
    </row>
    <row r="4" spans="1:8" ht="15.75">
      <c r="A4" s="153"/>
      <c r="B4" s="158"/>
      <c r="C4" s="158"/>
      <c r="D4" s="158"/>
      <c r="E4" s="158"/>
      <c r="F4" s="158"/>
      <c r="G4" s="158"/>
      <c r="H4" s="158"/>
    </row>
    <row r="5" spans="1:8" ht="15.75">
      <c r="A5" s="166" t="s">
        <v>46</v>
      </c>
      <c r="B5" s="166"/>
      <c r="C5" s="166"/>
      <c r="D5" s="166"/>
      <c r="E5" s="166"/>
      <c r="F5" s="166"/>
      <c r="G5" s="166"/>
      <c r="H5" s="166"/>
    </row>
    <row r="6" spans="1:8" ht="15.75">
      <c r="A6" s="168" t="s">
        <v>185</v>
      </c>
      <c r="B6" s="168"/>
      <c r="C6" s="168"/>
      <c r="D6" s="168"/>
      <c r="E6" s="168"/>
      <c r="F6" s="168"/>
      <c r="G6" s="168"/>
      <c r="H6" s="168"/>
    </row>
    <row r="7" spans="4:8" ht="15.75">
      <c r="D7" s="64"/>
      <c r="E7" s="175" t="s">
        <v>441</v>
      </c>
      <c r="F7" s="175"/>
      <c r="G7" s="175"/>
      <c r="H7" s="175"/>
    </row>
    <row r="8" spans="1:8" ht="12.75" customHeight="1">
      <c r="A8" s="176" t="s">
        <v>186</v>
      </c>
      <c r="B8" s="176"/>
      <c r="C8" s="176"/>
      <c r="D8" s="176"/>
      <c r="E8" s="177" t="s">
        <v>187</v>
      </c>
      <c r="F8" s="177" t="s">
        <v>188</v>
      </c>
      <c r="G8" s="177" t="s">
        <v>189</v>
      </c>
      <c r="H8" s="177" t="s">
        <v>190</v>
      </c>
    </row>
    <row r="9" spans="1:8" ht="15.75">
      <c r="A9" s="176"/>
      <c r="B9" s="176"/>
      <c r="C9" s="176"/>
      <c r="D9" s="176"/>
      <c r="E9" s="177"/>
      <c r="F9" s="177"/>
      <c r="G9" s="177"/>
      <c r="H9" s="177"/>
    </row>
    <row r="10" spans="1:8" ht="15.75">
      <c r="A10" s="176"/>
      <c r="B10" s="176"/>
      <c r="C10" s="176"/>
      <c r="D10" s="176"/>
      <c r="E10" s="177"/>
      <c r="F10" s="177"/>
      <c r="G10" s="177"/>
      <c r="H10" s="177"/>
    </row>
    <row r="11" spans="1:9" ht="15.75">
      <c r="A11" s="173" t="s">
        <v>191</v>
      </c>
      <c r="B11" s="173"/>
      <c r="C11" s="173"/>
      <c r="D11" s="173"/>
      <c r="E11" s="65" t="s">
        <v>442</v>
      </c>
      <c r="F11" s="66"/>
      <c r="G11" s="66"/>
      <c r="H11" s="67">
        <v>46003</v>
      </c>
      <c r="I11" s="66"/>
    </row>
    <row r="12" spans="1:9" ht="15.75">
      <c r="A12" s="174" t="s">
        <v>67</v>
      </c>
      <c r="B12" s="174"/>
      <c r="C12" s="174"/>
      <c r="D12" s="174"/>
      <c r="E12" s="68">
        <v>96800</v>
      </c>
      <c r="F12" s="68"/>
      <c r="G12" s="69"/>
      <c r="H12" s="70">
        <v>96800</v>
      </c>
      <c r="I12" s="69"/>
    </row>
    <row r="13" spans="1:9" ht="15.75">
      <c r="A13" s="171" t="s">
        <v>88</v>
      </c>
      <c r="B13" s="171"/>
      <c r="C13" s="171"/>
      <c r="D13" s="171"/>
      <c r="E13" s="71">
        <v>127</v>
      </c>
      <c r="F13" s="71"/>
      <c r="G13" s="72"/>
      <c r="H13" s="67">
        <v>127</v>
      </c>
      <c r="I13" s="69"/>
    </row>
    <row r="14" spans="1:9" ht="15.75">
      <c r="A14" s="171" t="s">
        <v>192</v>
      </c>
      <c r="B14" s="171"/>
      <c r="C14" s="171"/>
      <c r="D14" s="171"/>
      <c r="E14" s="71">
        <v>62107</v>
      </c>
      <c r="F14" s="71"/>
      <c r="G14" s="72"/>
      <c r="H14" s="67">
        <v>62107</v>
      </c>
      <c r="I14" s="69"/>
    </row>
    <row r="15" spans="1:9" ht="15.75">
      <c r="A15" s="174" t="s">
        <v>193</v>
      </c>
      <c r="B15" s="174"/>
      <c r="C15" s="174"/>
      <c r="D15" s="174"/>
      <c r="E15" s="68">
        <v>113519</v>
      </c>
      <c r="F15" s="68"/>
      <c r="G15" s="69"/>
      <c r="H15" s="70">
        <v>113519</v>
      </c>
      <c r="I15" s="69"/>
    </row>
    <row r="16" spans="1:9" ht="15.75">
      <c r="A16" s="174" t="s">
        <v>117</v>
      </c>
      <c r="B16" s="174"/>
      <c r="C16" s="174"/>
      <c r="D16" s="174"/>
      <c r="E16" s="68">
        <v>193900</v>
      </c>
      <c r="F16" s="68"/>
      <c r="G16" s="69"/>
      <c r="H16" s="70">
        <v>193900</v>
      </c>
      <c r="I16" s="69"/>
    </row>
    <row r="17" spans="1:9" ht="15.75">
      <c r="A17" s="73" t="s">
        <v>194</v>
      </c>
      <c r="B17" s="73"/>
      <c r="C17" s="73"/>
      <c r="D17" s="73"/>
      <c r="E17" s="68">
        <v>7544</v>
      </c>
      <c r="F17" s="68"/>
      <c r="G17" s="69"/>
      <c r="H17" s="70">
        <v>7544</v>
      </c>
      <c r="I17" s="69"/>
    </row>
    <row r="18" spans="1:9" ht="15.75">
      <c r="A18" s="73" t="s">
        <v>195</v>
      </c>
      <c r="B18" s="73"/>
      <c r="C18" s="73"/>
      <c r="D18" s="73"/>
      <c r="E18" s="68">
        <v>5692</v>
      </c>
      <c r="F18" s="68"/>
      <c r="G18" s="69"/>
      <c r="H18" s="70">
        <v>5692</v>
      </c>
      <c r="I18" s="69"/>
    </row>
    <row r="19" spans="1:9" ht="15.75">
      <c r="A19" s="171" t="s">
        <v>125</v>
      </c>
      <c r="B19" s="171"/>
      <c r="C19" s="171"/>
      <c r="D19" s="171"/>
      <c r="E19" s="71"/>
      <c r="F19" s="71">
        <v>508</v>
      </c>
      <c r="G19" s="72"/>
      <c r="H19" s="67">
        <v>508</v>
      </c>
      <c r="I19" s="69"/>
    </row>
    <row r="20" spans="1:9" ht="15.75">
      <c r="A20" s="171" t="s">
        <v>127</v>
      </c>
      <c r="B20" s="171"/>
      <c r="C20" s="171"/>
      <c r="D20" s="171"/>
      <c r="E20" s="71"/>
      <c r="F20" s="71">
        <v>1553</v>
      </c>
      <c r="G20" s="72"/>
      <c r="H20" s="67">
        <v>1553</v>
      </c>
      <c r="I20" s="72"/>
    </row>
    <row r="21" spans="1:9" ht="15.75">
      <c r="A21" s="171" t="s">
        <v>130</v>
      </c>
      <c r="B21" s="171"/>
      <c r="C21" s="171"/>
      <c r="D21" s="171"/>
      <c r="E21" s="71"/>
      <c r="F21" s="71">
        <v>1162</v>
      </c>
      <c r="G21" s="72"/>
      <c r="H21" s="67">
        <v>1162</v>
      </c>
      <c r="I21" s="72"/>
    </row>
    <row r="22" spans="1:9" ht="15.75">
      <c r="A22" s="171" t="s">
        <v>132</v>
      </c>
      <c r="B22" s="171"/>
      <c r="C22" s="171"/>
      <c r="D22" s="171"/>
      <c r="E22" s="71">
        <v>1000</v>
      </c>
      <c r="F22" s="71"/>
      <c r="G22" s="72"/>
      <c r="H22" s="67">
        <v>1000</v>
      </c>
      <c r="I22" s="72"/>
    </row>
    <row r="23" spans="1:9" ht="15.75">
      <c r="A23" s="171" t="s">
        <v>133</v>
      </c>
      <c r="B23" s="171"/>
      <c r="C23" s="171"/>
      <c r="D23" s="171"/>
      <c r="E23" s="71">
        <v>3206</v>
      </c>
      <c r="F23" s="71"/>
      <c r="G23" s="72"/>
      <c r="H23" s="67">
        <v>3206</v>
      </c>
      <c r="I23" s="72"/>
    </row>
    <row r="24" spans="1:9" ht="15.75">
      <c r="A24" s="171" t="s">
        <v>138</v>
      </c>
      <c r="B24" s="171"/>
      <c r="C24" s="171"/>
      <c r="D24" s="171"/>
      <c r="E24" s="71"/>
      <c r="F24" s="71">
        <v>22860</v>
      </c>
      <c r="G24" s="72"/>
      <c r="H24" s="67">
        <v>22860</v>
      </c>
      <c r="I24" s="72"/>
    </row>
    <row r="25" spans="1:9" ht="15.75">
      <c r="A25" s="171" t="s">
        <v>139</v>
      </c>
      <c r="B25" s="171"/>
      <c r="C25" s="171"/>
      <c r="D25" s="171"/>
      <c r="E25" s="71"/>
      <c r="F25" s="71">
        <v>127</v>
      </c>
      <c r="G25" s="72"/>
      <c r="H25" s="67">
        <v>127</v>
      </c>
      <c r="I25" s="72"/>
    </row>
    <row r="26" spans="1:9" ht="15.75">
      <c r="A26" s="171" t="s">
        <v>196</v>
      </c>
      <c r="B26" s="171"/>
      <c r="C26" s="171"/>
      <c r="D26" s="171"/>
      <c r="E26" s="71"/>
      <c r="F26" s="71">
        <v>727</v>
      </c>
      <c r="G26" s="72"/>
      <c r="H26" s="67">
        <v>727</v>
      </c>
      <c r="I26" s="72"/>
    </row>
    <row r="27" spans="1:9" ht="15.75">
      <c r="A27" s="171" t="s">
        <v>145</v>
      </c>
      <c r="B27" s="171"/>
      <c r="C27" s="171"/>
      <c r="D27" s="171"/>
      <c r="E27" s="71">
        <v>930</v>
      </c>
      <c r="F27" s="71"/>
      <c r="G27" s="72"/>
      <c r="H27" s="67">
        <v>930</v>
      </c>
      <c r="I27" s="69"/>
    </row>
    <row r="28" spans="1:9" ht="15.75">
      <c r="A28" s="171" t="s">
        <v>146</v>
      </c>
      <c r="B28" s="171"/>
      <c r="C28" s="171"/>
      <c r="D28" s="171"/>
      <c r="E28" s="71">
        <v>20091</v>
      </c>
      <c r="F28" s="71"/>
      <c r="G28" s="72"/>
      <c r="H28" s="67">
        <v>20091</v>
      </c>
      <c r="I28" s="69"/>
    </row>
    <row r="29" spans="1:9" ht="15.75">
      <c r="A29" s="52" t="s">
        <v>152</v>
      </c>
      <c r="B29" s="52"/>
      <c r="C29" s="52"/>
      <c r="D29" s="52"/>
      <c r="E29" s="71">
        <v>999</v>
      </c>
      <c r="F29" s="71"/>
      <c r="G29" s="72"/>
      <c r="H29" s="67">
        <v>999</v>
      </c>
      <c r="I29" s="74"/>
    </row>
    <row r="30" spans="1:9" ht="15.75">
      <c r="A30" s="172" t="s">
        <v>154</v>
      </c>
      <c r="B30" s="172"/>
      <c r="C30" s="172"/>
      <c r="D30" s="172"/>
      <c r="E30" s="75">
        <v>551918</v>
      </c>
      <c r="F30" s="147" t="s">
        <v>443</v>
      </c>
      <c r="G30" s="75">
        <f>SUM(G11:G28)</f>
        <v>0</v>
      </c>
      <c r="H30" s="76">
        <v>578855</v>
      </c>
      <c r="I30" s="69"/>
    </row>
    <row r="31" ht="15.75">
      <c r="H31" s="77"/>
    </row>
    <row r="32" ht="15.75">
      <c r="H32" s="77"/>
    </row>
  </sheetData>
  <sheetProtection selectLockedCells="1" selectUnlockedCells="1"/>
  <mergeCells count="28">
    <mergeCell ref="A1:H1"/>
    <mergeCell ref="A2:H2"/>
    <mergeCell ref="A5:H5"/>
    <mergeCell ref="A6:H6"/>
    <mergeCell ref="E7:H7"/>
    <mergeCell ref="A8:D10"/>
    <mergeCell ref="E8:E10"/>
    <mergeCell ref="F8:F10"/>
    <mergeCell ref="G8:G10"/>
    <mergeCell ref="H8:H10"/>
    <mergeCell ref="A23:D23"/>
    <mergeCell ref="A24:D24"/>
    <mergeCell ref="A11:D11"/>
    <mergeCell ref="A12:D12"/>
    <mergeCell ref="A13:D13"/>
    <mergeCell ref="A14:D14"/>
    <mergeCell ref="A15:D15"/>
    <mergeCell ref="A16:D16"/>
    <mergeCell ref="B4:H4"/>
    <mergeCell ref="A25:D25"/>
    <mergeCell ref="A26:D26"/>
    <mergeCell ref="A27:D27"/>
    <mergeCell ref="A28:D28"/>
    <mergeCell ref="A30:D30"/>
    <mergeCell ref="A19:D19"/>
    <mergeCell ref="A20:D20"/>
    <mergeCell ref="A21:D21"/>
    <mergeCell ref="A22:D22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76"/>
  <sheetViews>
    <sheetView zoomScaleSheetLayoutView="100" zoomScalePageLayoutView="0" workbookViewId="0" topLeftCell="A1">
      <selection activeCell="A2" sqref="A2:H2"/>
    </sheetView>
  </sheetViews>
  <sheetFormatPr defaultColWidth="9.140625" defaultRowHeight="15.75" customHeight="1"/>
  <cols>
    <col min="1" max="1" width="3.28125" style="78" customWidth="1"/>
    <col min="2" max="2" width="4.8515625" style="72" customWidth="1"/>
    <col min="3" max="3" width="7.00390625" style="72" customWidth="1"/>
    <col min="4" max="4" width="2.140625" style="72" customWidth="1"/>
    <col min="5" max="5" width="42.00390625" style="72" customWidth="1"/>
    <col min="6" max="6" width="13.421875" style="72" customWidth="1"/>
    <col min="7" max="7" width="19.140625" style="69" customWidth="1"/>
    <col min="8" max="8" width="21.00390625" style="63" customWidth="1"/>
    <col min="9" max="16384" width="9.140625" style="1" customWidth="1"/>
  </cols>
  <sheetData>
    <row r="1" spans="1:8" ht="15.75" customHeight="1">
      <c r="A1" s="156"/>
      <c r="B1" s="156"/>
      <c r="C1" s="156"/>
      <c r="D1" s="156"/>
      <c r="E1" s="156"/>
      <c r="F1" s="156"/>
      <c r="G1" s="156"/>
      <c r="H1" s="156"/>
    </row>
    <row r="2" spans="1:8" ht="15.75" customHeight="1">
      <c r="A2" s="156" t="s">
        <v>449</v>
      </c>
      <c r="B2" s="156"/>
      <c r="C2" s="156"/>
      <c r="D2" s="156"/>
      <c r="E2" s="156"/>
      <c r="F2" s="156"/>
      <c r="G2" s="156"/>
      <c r="H2" s="156"/>
    </row>
    <row r="3" spans="1:8" ht="15.75" customHeight="1">
      <c r="A3" s="153"/>
      <c r="B3" s="153"/>
      <c r="C3" s="153"/>
      <c r="D3" s="153"/>
      <c r="E3" s="153"/>
      <c r="F3" s="153"/>
      <c r="G3" s="153"/>
      <c r="H3" s="153"/>
    </row>
    <row r="4" spans="1:8" ht="15.75" customHeight="1">
      <c r="A4" s="166" t="s">
        <v>0</v>
      </c>
      <c r="B4" s="166"/>
      <c r="C4" s="166"/>
      <c r="D4" s="166"/>
      <c r="E4" s="166"/>
      <c r="F4" s="166"/>
      <c r="G4" s="166"/>
      <c r="H4" s="166"/>
    </row>
    <row r="5" spans="1:8" ht="15.75" customHeight="1">
      <c r="A5" s="166" t="s">
        <v>197</v>
      </c>
      <c r="B5" s="166"/>
      <c r="C5" s="166"/>
      <c r="D5" s="166"/>
      <c r="E5" s="166"/>
      <c r="F5" s="166"/>
      <c r="G5" s="166"/>
      <c r="H5" s="166"/>
    </row>
    <row r="6" spans="1:8" ht="15.75" customHeight="1">
      <c r="A6" s="166" t="s">
        <v>47</v>
      </c>
      <c r="B6" s="166"/>
      <c r="C6" s="166"/>
      <c r="D6" s="166"/>
      <c r="E6" s="166"/>
      <c r="F6" s="166"/>
      <c r="G6" s="166"/>
      <c r="H6" s="166"/>
    </row>
    <row r="7" spans="1:8" ht="15.75" customHeight="1">
      <c r="A7" s="29"/>
      <c r="B7" s="29"/>
      <c r="C7" s="29"/>
      <c r="D7" s="29"/>
      <c r="E7" s="29"/>
      <c r="F7" s="181" t="s">
        <v>2</v>
      </c>
      <c r="G7" s="181"/>
      <c r="H7" s="181"/>
    </row>
    <row r="8" spans="1:8" ht="15.75" customHeight="1">
      <c r="A8" s="178" t="s">
        <v>198</v>
      </c>
      <c r="B8" s="178"/>
      <c r="C8" s="178"/>
      <c r="D8" s="178"/>
      <c r="E8" s="178"/>
      <c r="F8" s="179" t="s">
        <v>199</v>
      </c>
      <c r="G8" s="180" t="s">
        <v>4</v>
      </c>
      <c r="H8" s="161" t="s">
        <v>5</v>
      </c>
    </row>
    <row r="9" spans="1:8" s="28" customFormat="1" ht="15.75" customHeight="1">
      <c r="A9" s="178"/>
      <c r="B9" s="178"/>
      <c r="C9" s="178"/>
      <c r="D9" s="178"/>
      <c r="E9" s="178"/>
      <c r="F9" s="179"/>
      <c r="G9" s="180"/>
      <c r="H9" s="161"/>
    </row>
    <row r="10" spans="1:8" s="69" customFormat="1" ht="15.75" customHeight="1">
      <c r="A10" s="30" t="s">
        <v>200</v>
      </c>
      <c r="B10" s="31"/>
      <c r="C10" s="31"/>
      <c r="D10" s="31"/>
      <c r="E10" s="31"/>
      <c r="F10" s="31"/>
      <c r="G10" s="80">
        <f>G11+G24+G30+G65+G79+G85</f>
        <v>160441</v>
      </c>
      <c r="H10" s="80">
        <f>H11+H24+H30+H65+H79+H85</f>
        <v>199815</v>
      </c>
    </row>
    <row r="11" spans="1:8" s="69" customFormat="1" ht="15.75" customHeight="1">
      <c r="A11" s="81" t="s">
        <v>26</v>
      </c>
      <c r="B11" s="82"/>
      <c r="C11" s="82" t="s">
        <v>201</v>
      </c>
      <c r="D11" s="82"/>
      <c r="E11" s="82"/>
      <c r="F11" s="83">
        <v>2</v>
      </c>
      <c r="G11" s="84">
        <f>G12+G16</f>
        <v>12057</v>
      </c>
      <c r="H11" s="85">
        <f>H12+H16</f>
        <v>12108</v>
      </c>
    </row>
    <row r="12" spans="1:8" s="69" customFormat="1" ht="15.75" customHeight="1">
      <c r="A12" s="78"/>
      <c r="B12" s="72" t="s">
        <v>202</v>
      </c>
      <c r="C12" s="72"/>
      <c r="D12" s="72" t="s">
        <v>203</v>
      </c>
      <c r="E12" s="72"/>
      <c r="F12" s="72"/>
      <c r="G12" s="86">
        <f>SUM(G13:G15)</f>
        <v>1368</v>
      </c>
      <c r="H12" s="67">
        <f>SUM(H13:H15)</f>
        <v>1419</v>
      </c>
    </row>
    <row r="13" spans="1:8" s="69" customFormat="1" ht="15.75" customHeight="1">
      <c r="A13" s="1"/>
      <c r="B13" s="72"/>
      <c r="C13" s="72" t="s">
        <v>204</v>
      </c>
      <c r="D13" s="72" t="s">
        <v>205</v>
      </c>
      <c r="E13" s="72"/>
      <c r="F13" s="72"/>
      <c r="G13" s="86">
        <v>1218</v>
      </c>
      <c r="H13" s="87">
        <v>1218</v>
      </c>
    </row>
    <row r="14" spans="1:8" s="69" customFormat="1" ht="15.75" customHeight="1">
      <c r="A14" s="1"/>
      <c r="B14" s="72"/>
      <c r="C14" s="72"/>
      <c r="D14" s="72" t="s">
        <v>206</v>
      </c>
      <c r="E14" s="72"/>
      <c r="F14" s="72"/>
      <c r="G14" s="86"/>
      <c r="H14" s="87">
        <v>51</v>
      </c>
    </row>
    <row r="15" spans="1:8" s="69" customFormat="1" ht="15.75" customHeight="1">
      <c r="A15" s="78"/>
      <c r="B15" s="72"/>
      <c r="C15" s="72" t="s">
        <v>207</v>
      </c>
      <c r="D15" s="72" t="s">
        <v>208</v>
      </c>
      <c r="E15" s="72"/>
      <c r="F15" s="72"/>
      <c r="G15" s="86">
        <v>150</v>
      </c>
      <c r="H15" s="87">
        <v>150</v>
      </c>
    </row>
    <row r="16" spans="1:8" s="69" customFormat="1" ht="15.75" customHeight="1">
      <c r="A16" s="78"/>
      <c r="B16" s="72" t="s">
        <v>209</v>
      </c>
      <c r="C16" s="72"/>
      <c r="D16" s="72" t="s">
        <v>210</v>
      </c>
      <c r="E16" s="72"/>
      <c r="F16" s="72"/>
      <c r="G16" s="86">
        <f>G17+G22</f>
        <v>10689</v>
      </c>
      <c r="H16" s="67">
        <f>H17+H22</f>
        <v>10689</v>
      </c>
    </row>
    <row r="17" spans="1:8" s="69" customFormat="1" ht="15.75" customHeight="1">
      <c r="A17" s="78"/>
      <c r="B17" s="72"/>
      <c r="C17" s="72" t="s">
        <v>211</v>
      </c>
      <c r="D17" s="72" t="s">
        <v>212</v>
      </c>
      <c r="E17" s="72"/>
      <c r="F17" s="72"/>
      <c r="G17" s="86">
        <f>SUM(G18:G21)</f>
        <v>10189</v>
      </c>
      <c r="H17" s="87">
        <v>10189</v>
      </c>
    </row>
    <row r="18" spans="1:8" s="69" customFormat="1" ht="15.75" customHeight="1">
      <c r="A18" s="78"/>
      <c r="B18" s="72"/>
      <c r="C18" s="72"/>
      <c r="D18" s="72"/>
      <c r="E18" s="88" t="s">
        <v>213</v>
      </c>
      <c r="F18" s="72"/>
      <c r="G18" s="86">
        <v>4406</v>
      </c>
      <c r="H18" s="87"/>
    </row>
    <row r="19" spans="1:8" s="69" customFormat="1" ht="15.75" customHeight="1">
      <c r="A19" s="78"/>
      <c r="B19" s="72"/>
      <c r="C19" s="72"/>
      <c r="D19" s="72"/>
      <c r="E19" s="88" t="s">
        <v>208</v>
      </c>
      <c r="F19" s="72"/>
      <c r="G19" s="86">
        <v>150</v>
      </c>
      <c r="H19" s="87"/>
    </row>
    <row r="20" spans="1:8" s="69" customFormat="1" ht="15.75" customHeight="1">
      <c r="A20" s="78"/>
      <c r="B20" s="72"/>
      <c r="C20" s="72"/>
      <c r="D20" s="72"/>
      <c r="E20" s="88" t="s">
        <v>214</v>
      </c>
      <c r="F20" s="72"/>
      <c r="G20" s="86">
        <v>4296</v>
      </c>
      <c r="H20" s="87"/>
    </row>
    <row r="21" spans="1:8" s="69" customFormat="1" ht="15.75" customHeight="1">
      <c r="A21" s="78"/>
      <c r="B21" s="72"/>
      <c r="C21" s="72"/>
      <c r="D21" s="88"/>
      <c r="E21" s="88" t="s">
        <v>215</v>
      </c>
      <c r="F21" s="72"/>
      <c r="G21" s="86">
        <v>1337</v>
      </c>
      <c r="H21" s="87"/>
    </row>
    <row r="22" spans="1:8" s="69" customFormat="1" ht="15.75" customHeight="1">
      <c r="A22" s="78"/>
      <c r="B22" s="72"/>
      <c r="C22" s="72" t="s">
        <v>216</v>
      </c>
      <c r="D22" s="72" t="s">
        <v>217</v>
      </c>
      <c r="E22" s="72"/>
      <c r="F22" s="72"/>
      <c r="G22" s="86">
        <v>500</v>
      </c>
      <c r="H22" s="87">
        <v>500</v>
      </c>
    </row>
    <row r="23" spans="1:8" s="69" customFormat="1" ht="15.75" customHeight="1">
      <c r="A23" s="78"/>
      <c r="B23" s="72"/>
      <c r="C23" s="72"/>
      <c r="D23" s="72"/>
      <c r="E23" s="72"/>
      <c r="F23" s="72"/>
      <c r="G23" s="86"/>
      <c r="H23" s="87"/>
    </row>
    <row r="24" spans="1:8" s="69" customFormat="1" ht="15.75" customHeight="1">
      <c r="A24" s="81" t="s">
        <v>28</v>
      </c>
      <c r="B24" s="82"/>
      <c r="C24" s="82" t="s">
        <v>218</v>
      </c>
      <c r="D24" s="89"/>
      <c r="E24" s="89"/>
      <c r="F24" s="90"/>
      <c r="G24" s="84">
        <f>SUM(G25:G28)</f>
        <v>3133</v>
      </c>
      <c r="H24" s="85">
        <f>SUM(H25:H28)</f>
        <v>3822</v>
      </c>
    </row>
    <row r="25" spans="1:8" s="69" customFormat="1" ht="15.75" customHeight="1">
      <c r="A25" s="78"/>
      <c r="B25" s="72"/>
      <c r="C25" s="72"/>
      <c r="D25" s="88" t="s">
        <v>219</v>
      </c>
      <c r="E25" s="72"/>
      <c r="F25" s="72"/>
      <c r="G25" s="86">
        <v>3040</v>
      </c>
      <c r="H25" s="87">
        <v>2882</v>
      </c>
    </row>
    <row r="26" spans="1:8" s="69" customFormat="1" ht="15.75" customHeight="1">
      <c r="A26" s="78"/>
      <c r="B26" s="72"/>
      <c r="C26" s="72"/>
      <c r="D26" s="88" t="s">
        <v>220</v>
      </c>
      <c r="E26" s="72"/>
      <c r="F26" s="72"/>
      <c r="G26" s="86">
        <v>0</v>
      </c>
      <c r="H26" s="87">
        <v>675</v>
      </c>
    </row>
    <row r="27" spans="1:8" s="69" customFormat="1" ht="15.75" customHeight="1">
      <c r="A27" s="78"/>
      <c r="B27" s="72"/>
      <c r="C27" s="72"/>
      <c r="D27" s="88" t="s">
        <v>221</v>
      </c>
      <c r="E27" s="72"/>
      <c r="F27" s="72"/>
      <c r="G27" s="86">
        <v>36</v>
      </c>
      <c r="H27" s="87">
        <v>208</v>
      </c>
    </row>
    <row r="28" spans="1:8" s="69" customFormat="1" ht="15.75" customHeight="1">
      <c r="A28" s="78"/>
      <c r="B28" s="72"/>
      <c r="C28" s="72"/>
      <c r="D28" s="88" t="s">
        <v>222</v>
      </c>
      <c r="E28" s="72"/>
      <c r="F28" s="72"/>
      <c r="G28" s="86">
        <v>57</v>
      </c>
      <c r="H28" s="87">
        <v>57</v>
      </c>
    </row>
    <row r="29" spans="1:8" s="69" customFormat="1" ht="15.75" customHeight="1">
      <c r="A29" s="78"/>
      <c r="B29" s="72"/>
      <c r="C29" s="72"/>
      <c r="D29" s="72"/>
      <c r="E29" s="72"/>
      <c r="F29" s="72"/>
      <c r="G29" s="86"/>
      <c r="H29" s="87"/>
    </row>
    <row r="30" spans="1:8" s="69" customFormat="1" ht="15.75" customHeight="1">
      <c r="A30" s="81" t="s">
        <v>30</v>
      </c>
      <c r="B30" s="82"/>
      <c r="C30" s="82" t="s">
        <v>31</v>
      </c>
      <c r="D30" s="82"/>
      <c r="E30" s="82"/>
      <c r="F30" s="72"/>
      <c r="G30" s="84">
        <f>G31+G39+G46+G57+G62</f>
        <v>10190</v>
      </c>
      <c r="H30" s="85">
        <f>H31+H39+H46+H57+H62</f>
        <v>10204</v>
      </c>
    </row>
    <row r="31" spans="1:8" s="92" customFormat="1" ht="15.75" customHeight="1">
      <c r="A31" s="91"/>
      <c r="B31" s="72" t="s">
        <v>223</v>
      </c>
      <c r="C31" s="88"/>
      <c r="D31" s="82" t="s">
        <v>224</v>
      </c>
      <c r="E31" s="110"/>
      <c r="F31" s="110"/>
      <c r="G31" s="84">
        <f>G32+G36</f>
        <v>860</v>
      </c>
      <c r="H31" s="85">
        <f>H32+H36</f>
        <v>1129</v>
      </c>
    </row>
    <row r="32" spans="1:8" s="69" customFormat="1" ht="15.75" customHeight="1">
      <c r="A32" s="78"/>
      <c r="B32" s="72"/>
      <c r="C32" s="72" t="s">
        <v>225</v>
      </c>
      <c r="D32" s="72" t="s">
        <v>226</v>
      </c>
      <c r="E32" s="91"/>
      <c r="F32" s="91"/>
      <c r="G32" s="86">
        <f>SUM(G33:G35)</f>
        <v>300</v>
      </c>
      <c r="H32" s="67">
        <f>SUM(H33:H35)</f>
        <v>447</v>
      </c>
    </row>
    <row r="33" spans="1:8" s="69" customFormat="1" ht="15.75" customHeight="1">
      <c r="A33" s="78"/>
      <c r="B33" s="72"/>
      <c r="C33" s="72"/>
      <c r="D33" s="72"/>
      <c r="E33" s="91" t="s">
        <v>227</v>
      </c>
      <c r="F33" s="91"/>
      <c r="G33" s="86">
        <v>100</v>
      </c>
      <c r="H33" s="87">
        <v>100</v>
      </c>
    </row>
    <row r="34" spans="1:8" s="69" customFormat="1" ht="15.75" customHeight="1">
      <c r="A34" s="78"/>
      <c r="B34" s="72"/>
      <c r="C34" s="72"/>
      <c r="D34" s="72"/>
      <c r="E34" s="91" t="s">
        <v>228</v>
      </c>
      <c r="F34" s="91"/>
      <c r="G34" s="86">
        <v>150</v>
      </c>
      <c r="H34" s="87">
        <v>97</v>
      </c>
    </row>
    <row r="35" spans="1:8" s="69" customFormat="1" ht="15.75" customHeight="1">
      <c r="A35" s="78"/>
      <c r="B35" s="72"/>
      <c r="C35" s="72"/>
      <c r="D35" s="72"/>
      <c r="E35" s="91" t="s">
        <v>229</v>
      </c>
      <c r="F35" s="91"/>
      <c r="G35" s="86">
        <v>50</v>
      </c>
      <c r="H35" s="87">
        <v>250</v>
      </c>
    </row>
    <row r="36" spans="1:8" s="69" customFormat="1" ht="15.75" customHeight="1">
      <c r="A36" s="78"/>
      <c r="B36" s="72"/>
      <c r="C36" s="72" t="s">
        <v>230</v>
      </c>
      <c r="D36" s="72" t="s">
        <v>231</v>
      </c>
      <c r="E36" s="72"/>
      <c r="F36" s="72"/>
      <c r="G36" s="86">
        <f>SUM(G37:G38)</f>
        <v>560</v>
      </c>
      <c r="H36" s="67">
        <f>SUM(H37:H38)</f>
        <v>682</v>
      </c>
    </row>
    <row r="37" spans="1:8" s="69" customFormat="1" ht="15.75" customHeight="1">
      <c r="A37" s="81"/>
      <c r="B37" s="82"/>
      <c r="C37" s="82"/>
      <c r="D37" s="82"/>
      <c r="E37" s="88" t="s">
        <v>232</v>
      </c>
      <c r="F37" s="72"/>
      <c r="G37" s="86">
        <v>260</v>
      </c>
      <c r="H37" s="87">
        <v>260</v>
      </c>
    </row>
    <row r="38" spans="1:8" s="69" customFormat="1" ht="15.75" customHeight="1">
      <c r="A38" s="81"/>
      <c r="B38" s="82"/>
      <c r="C38" s="82"/>
      <c r="D38" s="82"/>
      <c r="E38" s="88" t="s">
        <v>233</v>
      </c>
      <c r="F38" s="72"/>
      <c r="G38" s="86">
        <v>300</v>
      </c>
      <c r="H38" s="87">
        <v>422</v>
      </c>
    </row>
    <row r="39" spans="1:8" s="92" customFormat="1" ht="15.75" customHeight="1">
      <c r="A39" s="91"/>
      <c r="B39" s="72" t="s">
        <v>234</v>
      </c>
      <c r="C39" s="88"/>
      <c r="D39" s="82" t="s">
        <v>235</v>
      </c>
      <c r="E39" s="148"/>
      <c r="F39" s="148"/>
      <c r="G39" s="84">
        <f>G40+G44</f>
        <v>1290</v>
      </c>
      <c r="H39" s="85">
        <f>H40+H44</f>
        <v>1385</v>
      </c>
    </row>
    <row r="40" spans="1:8" s="69" customFormat="1" ht="15.75" customHeight="1">
      <c r="A40" s="78"/>
      <c r="B40" s="72"/>
      <c r="C40" s="72" t="s">
        <v>236</v>
      </c>
      <c r="D40" s="72" t="s">
        <v>237</v>
      </c>
      <c r="E40" s="72"/>
      <c r="F40" s="72"/>
      <c r="G40" s="86">
        <f>SUM(G41:G43)</f>
        <v>450</v>
      </c>
      <c r="H40" s="67">
        <f>SUM(H41:H43)</f>
        <v>725</v>
      </c>
    </row>
    <row r="41" spans="1:8" s="69" customFormat="1" ht="15.75" customHeight="1">
      <c r="A41" s="78"/>
      <c r="B41" s="72"/>
      <c r="C41" s="72"/>
      <c r="D41" s="72"/>
      <c r="E41" s="88" t="s">
        <v>238</v>
      </c>
      <c r="F41" s="72"/>
      <c r="G41" s="86">
        <v>0</v>
      </c>
      <c r="H41" s="67">
        <v>170</v>
      </c>
    </row>
    <row r="42" spans="1:8" s="69" customFormat="1" ht="15.75" customHeight="1">
      <c r="A42" s="78"/>
      <c r="B42" s="72"/>
      <c r="C42" s="72"/>
      <c r="D42" s="72"/>
      <c r="E42" s="88" t="s">
        <v>239</v>
      </c>
      <c r="F42" s="72"/>
      <c r="G42" s="86">
        <v>230</v>
      </c>
      <c r="H42" s="87">
        <v>280</v>
      </c>
    </row>
    <row r="43" spans="1:8" s="69" customFormat="1" ht="15.75" customHeight="1">
      <c r="A43" s="78"/>
      <c r="B43" s="72"/>
      <c r="C43" s="72"/>
      <c r="D43" s="72"/>
      <c r="E43" s="88" t="s">
        <v>240</v>
      </c>
      <c r="F43" s="72"/>
      <c r="G43" s="86">
        <v>220</v>
      </c>
      <c r="H43" s="87">
        <v>275</v>
      </c>
    </row>
    <row r="44" spans="1:8" s="69" customFormat="1" ht="15.75" customHeight="1">
      <c r="A44" s="78"/>
      <c r="B44" s="72"/>
      <c r="C44" s="72" t="s">
        <v>241</v>
      </c>
      <c r="D44" s="72" t="s">
        <v>242</v>
      </c>
      <c r="E44" s="72"/>
      <c r="F44" s="72"/>
      <c r="G44" s="86">
        <f>SUM(G45)</f>
        <v>840</v>
      </c>
      <c r="H44" s="67">
        <f>SUM(H45)</f>
        <v>660</v>
      </c>
    </row>
    <row r="45" spans="1:8" s="69" customFormat="1" ht="15.75" customHeight="1">
      <c r="A45" s="78"/>
      <c r="B45" s="72"/>
      <c r="C45" s="72"/>
      <c r="D45" s="72"/>
      <c r="E45" s="88" t="s">
        <v>243</v>
      </c>
      <c r="F45" s="72"/>
      <c r="G45" s="86">
        <v>840</v>
      </c>
      <c r="H45" s="87">
        <v>660</v>
      </c>
    </row>
    <row r="46" spans="1:8" s="92" customFormat="1" ht="15.75" customHeight="1">
      <c r="A46" s="91"/>
      <c r="B46" s="72" t="s">
        <v>244</v>
      </c>
      <c r="C46" s="88"/>
      <c r="D46" s="82" t="s">
        <v>245</v>
      </c>
      <c r="E46" s="148"/>
      <c r="F46" s="148"/>
      <c r="G46" s="84">
        <f>G47+G51+G52+G53</f>
        <v>6390</v>
      </c>
      <c r="H46" s="85">
        <f>H47+H51+H52+H53</f>
        <v>6120</v>
      </c>
    </row>
    <row r="47" spans="1:8" s="69" customFormat="1" ht="15.75" customHeight="1">
      <c r="A47" s="78"/>
      <c r="B47" s="72"/>
      <c r="C47" s="72" t="s">
        <v>246</v>
      </c>
      <c r="D47" s="72" t="s">
        <v>247</v>
      </c>
      <c r="E47" s="72"/>
      <c r="F47" s="72"/>
      <c r="G47" s="86">
        <f>SUM(G48:G50)</f>
        <v>3140</v>
      </c>
      <c r="H47" s="67">
        <f>SUM(H48:H50)</f>
        <v>1760</v>
      </c>
    </row>
    <row r="48" spans="1:8" s="69" customFormat="1" ht="15.75" customHeight="1">
      <c r="A48" s="78"/>
      <c r="B48" s="72"/>
      <c r="C48" s="72"/>
      <c r="D48" s="72"/>
      <c r="E48" s="88" t="s">
        <v>248</v>
      </c>
      <c r="F48" s="72"/>
      <c r="G48" s="86">
        <v>2500</v>
      </c>
      <c r="H48" s="87">
        <v>1400</v>
      </c>
    </row>
    <row r="49" spans="1:8" s="69" customFormat="1" ht="15.75" customHeight="1">
      <c r="A49" s="78"/>
      <c r="B49" s="72"/>
      <c r="C49" s="72"/>
      <c r="D49" s="72"/>
      <c r="E49" s="88" t="s">
        <v>249</v>
      </c>
      <c r="F49" s="72"/>
      <c r="G49" s="86">
        <v>520</v>
      </c>
      <c r="H49" s="87">
        <v>320</v>
      </c>
    </row>
    <row r="50" spans="1:8" s="69" customFormat="1" ht="15.75" customHeight="1">
      <c r="A50" s="78"/>
      <c r="B50" s="72"/>
      <c r="C50" s="72"/>
      <c r="D50" s="72"/>
      <c r="E50" s="88" t="s">
        <v>250</v>
      </c>
      <c r="F50" s="72"/>
      <c r="G50" s="86">
        <v>120</v>
      </c>
      <c r="H50" s="87">
        <v>40</v>
      </c>
    </row>
    <row r="51" spans="1:8" s="69" customFormat="1" ht="15.75" customHeight="1">
      <c r="A51" s="78"/>
      <c r="B51" s="72"/>
      <c r="C51" s="72" t="s">
        <v>251</v>
      </c>
      <c r="D51" s="72" t="s">
        <v>252</v>
      </c>
      <c r="E51" s="72"/>
      <c r="F51" s="72"/>
      <c r="G51" s="86">
        <v>200</v>
      </c>
      <c r="H51" s="87">
        <v>170</v>
      </c>
    </row>
    <row r="52" spans="1:8" s="69" customFormat="1" ht="15.75" customHeight="1">
      <c r="A52" s="78"/>
      <c r="B52" s="72"/>
      <c r="C52" s="72" t="s">
        <v>253</v>
      </c>
      <c r="D52" s="72" t="s">
        <v>254</v>
      </c>
      <c r="E52" s="72"/>
      <c r="F52" s="72"/>
      <c r="G52" s="86">
        <v>50</v>
      </c>
      <c r="H52" s="87">
        <v>60</v>
      </c>
    </row>
    <row r="53" spans="1:8" s="69" customFormat="1" ht="15.75" customHeight="1">
      <c r="A53" s="78"/>
      <c r="B53" s="72"/>
      <c r="C53" s="72" t="s">
        <v>255</v>
      </c>
      <c r="D53" s="72" t="s">
        <v>256</v>
      </c>
      <c r="E53" s="72"/>
      <c r="F53" s="72"/>
      <c r="G53" s="86">
        <f>SUM(G54:G56)</f>
        <v>3000</v>
      </c>
      <c r="H53" s="67">
        <f>SUM(H54:H56)</f>
        <v>4130</v>
      </c>
    </row>
    <row r="54" spans="1:8" s="69" customFormat="1" ht="15.75" customHeight="1">
      <c r="A54" s="78"/>
      <c r="B54" s="72"/>
      <c r="C54" s="72"/>
      <c r="D54" s="72"/>
      <c r="E54" s="88" t="s">
        <v>257</v>
      </c>
      <c r="F54" s="72"/>
      <c r="G54" s="86"/>
      <c r="H54" s="67">
        <v>30</v>
      </c>
    </row>
    <row r="55" spans="1:8" s="69" customFormat="1" ht="15.75" customHeight="1">
      <c r="A55" s="78"/>
      <c r="B55" s="72"/>
      <c r="C55" s="72"/>
      <c r="D55" s="72"/>
      <c r="E55" s="88" t="s">
        <v>258</v>
      </c>
      <c r="F55" s="72"/>
      <c r="G55" s="86">
        <v>560</v>
      </c>
      <c r="H55" s="87">
        <v>1660</v>
      </c>
    </row>
    <row r="56" spans="1:8" s="69" customFormat="1" ht="15.75" customHeight="1">
      <c r="A56" s="78"/>
      <c r="B56" s="72"/>
      <c r="C56" s="72"/>
      <c r="D56" s="72"/>
      <c r="E56" s="88" t="s">
        <v>259</v>
      </c>
      <c r="F56" s="72"/>
      <c r="G56" s="86">
        <v>2440</v>
      </c>
      <c r="H56" s="87">
        <v>2440</v>
      </c>
    </row>
    <row r="57" spans="1:8" s="92" customFormat="1" ht="15.75" customHeight="1">
      <c r="A57" s="91"/>
      <c r="B57" s="72" t="s">
        <v>260</v>
      </c>
      <c r="C57" s="88"/>
      <c r="D57" s="82" t="s">
        <v>261</v>
      </c>
      <c r="E57" s="148"/>
      <c r="F57" s="88"/>
      <c r="G57" s="84">
        <f>G58+G60</f>
        <v>150</v>
      </c>
      <c r="H57" s="85">
        <f>H58+H60</f>
        <v>100</v>
      </c>
    </row>
    <row r="58" spans="1:8" s="69" customFormat="1" ht="15.75" customHeight="1">
      <c r="A58" s="78"/>
      <c r="B58" s="72"/>
      <c r="C58" s="72" t="s">
        <v>262</v>
      </c>
      <c r="D58" s="72" t="s">
        <v>263</v>
      </c>
      <c r="E58" s="72"/>
      <c r="F58" s="72"/>
      <c r="G58" s="86">
        <f>G59</f>
        <v>50</v>
      </c>
      <c r="H58" s="86">
        <f>H59</f>
        <v>50</v>
      </c>
    </row>
    <row r="59" spans="1:8" s="69" customFormat="1" ht="15.75" customHeight="1">
      <c r="A59" s="78"/>
      <c r="B59" s="72"/>
      <c r="C59" s="72"/>
      <c r="D59" s="72"/>
      <c r="E59" s="88" t="s">
        <v>264</v>
      </c>
      <c r="F59" s="72"/>
      <c r="G59" s="86">
        <v>50</v>
      </c>
      <c r="H59" s="87">
        <v>50</v>
      </c>
    </row>
    <row r="60" spans="1:8" s="69" customFormat="1" ht="15.75" customHeight="1">
      <c r="A60" s="78"/>
      <c r="B60" s="72"/>
      <c r="C60" s="72" t="s">
        <v>265</v>
      </c>
      <c r="D60" s="72" t="s">
        <v>266</v>
      </c>
      <c r="E60" s="72"/>
      <c r="F60" s="72"/>
      <c r="G60" s="86">
        <f>G61</f>
        <v>100</v>
      </c>
      <c r="H60" s="86">
        <f>H61</f>
        <v>50</v>
      </c>
    </row>
    <row r="61" spans="1:8" s="69" customFormat="1" ht="15.75" customHeight="1">
      <c r="A61" s="78"/>
      <c r="B61" s="72"/>
      <c r="C61" s="72"/>
      <c r="D61" s="72"/>
      <c r="E61" s="88" t="s">
        <v>267</v>
      </c>
      <c r="F61" s="72"/>
      <c r="G61" s="86">
        <v>100</v>
      </c>
      <c r="H61" s="87">
        <v>50</v>
      </c>
    </row>
    <row r="62" spans="1:8" s="92" customFormat="1" ht="15.75" customHeight="1">
      <c r="A62" s="91"/>
      <c r="B62" s="72" t="s">
        <v>268</v>
      </c>
      <c r="C62" s="88"/>
      <c r="D62" s="82" t="s">
        <v>269</v>
      </c>
      <c r="E62" s="148"/>
      <c r="F62" s="88"/>
      <c r="G62" s="84">
        <f>G63</f>
        <v>1500</v>
      </c>
      <c r="H62" s="84">
        <f>H63</f>
        <v>1470</v>
      </c>
    </row>
    <row r="63" spans="1:8" s="69" customFormat="1" ht="15.75" customHeight="1">
      <c r="A63" s="78"/>
      <c r="B63" s="72"/>
      <c r="C63" s="72" t="s">
        <v>270</v>
      </c>
      <c r="D63" s="72" t="s">
        <v>271</v>
      </c>
      <c r="E63" s="72"/>
      <c r="F63" s="72"/>
      <c r="G63" s="86">
        <v>1500</v>
      </c>
      <c r="H63" s="87">
        <v>1470</v>
      </c>
    </row>
    <row r="64" spans="1:8" s="69" customFormat="1" ht="15.75" customHeight="1">
      <c r="A64" s="78"/>
      <c r="B64" s="72"/>
      <c r="C64" s="72"/>
      <c r="D64" s="72"/>
      <c r="E64" s="72"/>
      <c r="F64" s="72"/>
      <c r="G64" s="86"/>
      <c r="H64" s="87"/>
    </row>
    <row r="65" spans="1:8" s="93" customFormat="1" ht="15.75" customHeight="1">
      <c r="A65" s="81" t="s">
        <v>34</v>
      </c>
      <c r="B65" s="82"/>
      <c r="C65" s="82" t="s">
        <v>35</v>
      </c>
      <c r="D65" s="82"/>
      <c r="E65" s="82"/>
      <c r="F65" s="82"/>
      <c r="G65" s="84">
        <f>G68+G72+G75+G66</f>
        <v>133149</v>
      </c>
      <c r="H65" s="85">
        <f>H68+H72+H75+H66</f>
        <v>111769</v>
      </c>
    </row>
    <row r="66" spans="1:8" s="93" customFormat="1" ht="15.75" customHeight="1">
      <c r="A66" s="81"/>
      <c r="B66" s="82"/>
      <c r="C66" s="72" t="s">
        <v>272</v>
      </c>
      <c r="D66" s="72" t="s">
        <v>273</v>
      </c>
      <c r="E66" s="72"/>
      <c r="F66" s="82"/>
      <c r="G66" s="84">
        <v>0</v>
      </c>
      <c r="H66" s="87">
        <v>309</v>
      </c>
    </row>
    <row r="67" spans="1:8" s="93" customFormat="1" ht="15.75" customHeight="1">
      <c r="A67" s="81"/>
      <c r="B67" s="82"/>
      <c r="C67" s="82"/>
      <c r="D67" s="82"/>
      <c r="E67" s="72" t="s">
        <v>274</v>
      </c>
      <c r="F67" s="82"/>
      <c r="G67" s="84">
        <v>0</v>
      </c>
      <c r="H67" s="87">
        <v>309</v>
      </c>
    </row>
    <row r="68" spans="1:8" s="69" customFormat="1" ht="15.75" customHeight="1">
      <c r="A68" s="78"/>
      <c r="B68" s="72"/>
      <c r="C68" s="72" t="s">
        <v>275</v>
      </c>
      <c r="D68" s="72" t="s">
        <v>276</v>
      </c>
      <c r="E68" s="72"/>
      <c r="F68" s="72"/>
      <c r="G68" s="86">
        <f>SUM(G69:G71)</f>
        <v>6465</v>
      </c>
      <c r="H68" s="67">
        <f>SUM(H69:H71)</f>
        <v>7357</v>
      </c>
    </row>
    <row r="69" spans="1:8" s="69" customFormat="1" ht="15.75" customHeight="1">
      <c r="A69" s="78"/>
      <c r="B69" s="72"/>
      <c r="C69" s="72"/>
      <c r="D69" s="72"/>
      <c r="E69" s="94" t="s">
        <v>440</v>
      </c>
      <c r="F69" s="94"/>
      <c r="G69" s="86">
        <v>5871</v>
      </c>
      <c r="H69" s="87">
        <v>6017</v>
      </c>
    </row>
    <row r="70" spans="1:8" s="69" customFormat="1" ht="15.75" customHeight="1">
      <c r="A70" s="78"/>
      <c r="B70" s="72"/>
      <c r="C70" s="72"/>
      <c r="D70" s="72"/>
      <c r="E70" s="72" t="s">
        <v>277</v>
      </c>
      <c r="F70" s="72"/>
      <c r="G70" s="86">
        <v>594</v>
      </c>
      <c r="H70" s="87">
        <v>694</v>
      </c>
    </row>
    <row r="71" spans="1:8" s="69" customFormat="1" ht="15.75" customHeight="1">
      <c r="A71" s="78"/>
      <c r="B71" s="72"/>
      <c r="C71" s="72"/>
      <c r="D71" s="72"/>
      <c r="E71" s="52" t="s">
        <v>278</v>
      </c>
      <c r="F71" s="52"/>
      <c r="G71" s="86">
        <v>0</v>
      </c>
      <c r="H71" s="87">
        <v>646</v>
      </c>
    </row>
    <row r="72" spans="1:8" s="69" customFormat="1" ht="15.75" customHeight="1">
      <c r="A72" s="78"/>
      <c r="B72" s="72"/>
      <c r="C72" s="72" t="s">
        <v>279</v>
      </c>
      <c r="D72" s="72" t="s">
        <v>280</v>
      </c>
      <c r="E72" s="52"/>
      <c r="F72" s="52"/>
      <c r="G72" s="86">
        <f>G73+G74</f>
        <v>700</v>
      </c>
      <c r="H72" s="67">
        <f>H73+H74</f>
        <v>9309</v>
      </c>
    </row>
    <row r="73" spans="1:8" s="69" customFormat="1" ht="15.75" customHeight="1">
      <c r="A73" s="78"/>
      <c r="B73" s="72"/>
      <c r="C73" s="72"/>
      <c r="D73" s="72"/>
      <c r="E73" s="52" t="s">
        <v>281</v>
      </c>
      <c r="F73" s="52"/>
      <c r="G73" s="86"/>
      <c r="H73" s="87">
        <v>8609</v>
      </c>
    </row>
    <row r="74" spans="1:8" s="69" customFormat="1" ht="15.75" customHeight="1">
      <c r="A74" s="78"/>
      <c r="B74" s="72"/>
      <c r="C74" s="72"/>
      <c r="D74" s="72"/>
      <c r="E74" s="52" t="s">
        <v>282</v>
      </c>
      <c r="F74" s="52"/>
      <c r="G74" s="86">
        <v>700</v>
      </c>
      <c r="H74" s="87">
        <v>700</v>
      </c>
    </row>
    <row r="75" spans="1:8" s="69" customFormat="1" ht="15.75" customHeight="1">
      <c r="A75" s="78"/>
      <c r="B75" s="72"/>
      <c r="C75" s="72" t="s">
        <v>283</v>
      </c>
      <c r="D75" s="72" t="s">
        <v>284</v>
      </c>
      <c r="E75" s="52"/>
      <c r="F75" s="52"/>
      <c r="G75" s="86">
        <f>SUM(G76:G77)</f>
        <v>125984</v>
      </c>
      <c r="H75" s="86">
        <f>SUM(H76:H77)</f>
        <v>94794</v>
      </c>
    </row>
    <row r="76" spans="1:8" s="69" customFormat="1" ht="15.75" customHeight="1">
      <c r="A76" s="78"/>
      <c r="B76" s="72"/>
      <c r="C76" s="72"/>
      <c r="D76" s="72"/>
      <c r="E76" s="52" t="s">
        <v>285</v>
      </c>
      <c r="F76" s="52"/>
      <c r="G76" s="86">
        <v>29084</v>
      </c>
      <c r="H76" s="87">
        <v>0</v>
      </c>
    </row>
    <row r="77" spans="1:8" s="69" customFormat="1" ht="15.75" customHeight="1">
      <c r="A77" s="78"/>
      <c r="B77" s="72"/>
      <c r="C77" s="72"/>
      <c r="D77" s="72"/>
      <c r="E77" s="52" t="s">
        <v>286</v>
      </c>
      <c r="F77" s="52"/>
      <c r="G77" s="86">
        <v>96900</v>
      </c>
      <c r="H77" s="87">
        <v>94794</v>
      </c>
    </row>
    <row r="78" spans="1:8" s="69" customFormat="1" ht="15.75" customHeight="1">
      <c r="A78" s="78"/>
      <c r="B78" s="72"/>
      <c r="C78" s="72"/>
      <c r="D78" s="72"/>
      <c r="E78" s="52"/>
      <c r="F78" s="52"/>
      <c r="G78" s="86"/>
      <c r="H78" s="87"/>
    </row>
    <row r="79" spans="1:8" s="69" customFormat="1" ht="15.75" customHeight="1">
      <c r="A79" s="81" t="s">
        <v>41</v>
      </c>
      <c r="B79" s="82"/>
      <c r="C79" s="82" t="s">
        <v>42</v>
      </c>
      <c r="D79" s="82"/>
      <c r="E79" s="82"/>
      <c r="F79" s="52"/>
      <c r="G79" s="84">
        <f>SUM(G80)</f>
        <v>1912</v>
      </c>
      <c r="H79" s="85">
        <f>SUM(H80)</f>
        <v>1912</v>
      </c>
    </row>
    <row r="80" spans="1:8" s="69" customFormat="1" ht="15.75" customHeight="1">
      <c r="A80" s="78"/>
      <c r="B80" s="72" t="s">
        <v>287</v>
      </c>
      <c r="C80" s="72" t="s">
        <v>287</v>
      </c>
      <c r="D80" s="72" t="s">
        <v>288</v>
      </c>
      <c r="E80" s="72"/>
      <c r="F80" s="52"/>
      <c r="G80" s="86">
        <f>SUM(G81:G83)</f>
        <v>1912</v>
      </c>
      <c r="H80" s="67">
        <f>SUM(H81:H83)</f>
        <v>1912</v>
      </c>
    </row>
    <row r="81" spans="1:8" s="69" customFormat="1" ht="15.75" customHeight="1">
      <c r="A81" s="78"/>
      <c r="B81" s="72"/>
      <c r="C81" s="72"/>
      <c r="D81" s="72"/>
      <c r="E81" s="52" t="s">
        <v>289</v>
      </c>
      <c r="F81" s="52"/>
      <c r="G81" s="86">
        <v>1200</v>
      </c>
      <c r="H81" s="87">
        <v>1200</v>
      </c>
    </row>
    <row r="82" spans="1:8" s="69" customFormat="1" ht="15.75" customHeight="1">
      <c r="A82" s="78"/>
      <c r="B82" s="72"/>
      <c r="C82" s="72"/>
      <c r="D82" s="72"/>
      <c r="E82" s="52" t="s">
        <v>290</v>
      </c>
      <c r="F82" s="52"/>
      <c r="G82" s="86">
        <v>648</v>
      </c>
      <c r="H82" s="87">
        <v>648</v>
      </c>
    </row>
    <row r="83" spans="1:8" s="69" customFormat="1" ht="15.75" customHeight="1">
      <c r="A83" s="78"/>
      <c r="B83" s="72"/>
      <c r="C83" s="72"/>
      <c r="D83" s="72"/>
      <c r="E83" s="52" t="s">
        <v>291</v>
      </c>
      <c r="F83" s="52"/>
      <c r="G83" s="86">
        <v>64</v>
      </c>
      <c r="H83" s="87">
        <v>64</v>
      </c>
    </row>
    <row r="84" spans="1:8" s="69" customFormat="1" ht="15.75" customHeight="1">
      <c r="A84" s="78"/>
      <c r="B84" s="72"/>
      <c r="C84" s="72"/>
      <c r="D84" s="72"/>
      <c r="E84" s="52"/>
      <c r="F84" s="52"/>
      <c r="G84" s="86"/>
      <c r="H84" s="87"/>
    </row>
    <row r="85" spans="1:8" s="69" customFormat="1" ht="15.75" customHeight="1">
      <c r="A85" s="81" t="s">
        <v>44</v>
      </c>
      <c r="B85" s="72"/>
      <c r="C85" s="82" t="s">
        <v>43</v>
      </c>
      <c r="D85" s="82"/>
      <c r="E85" s="47"/>
      <c r="F85" s="47"/>
      <c r="G85" s="84">
        <f>G86+G87</f>
        <v>0</v>
      </c>
      <c r="H85" s="84">
        <f>H86+H87</f>
        <v>60000</v>
      </c>
    </row>
    <row r="86" spans="1:8" s="69" customFormat="1" ht="15.75" customHeight="1">
      <c r="A86" s="81"/>
      <c r="B86" s="72"/>
      <c r="C86" s="82" t="s">
        <v>292</v>
      </c>
      <c r="D86" s="82"/>
      <c r="E86" s="52" t="s">
        <v>293</v>
      </c>
      <c r="F86" s="47"/>
      <c r="G86" s="84"/>
      <c r="H86" s="87">
        <v>60000</v>
      </c>
    </row>
    <row r="87" spans="1:8" s="69" customFormat="1" ht="15.75" customHeight="1">
      <c r="A87" s="81"/>
      <c r="B87" s="72"/>
      <c r="C87" s="82"/>
      <c r="D87" s="82"/>
      <c r="E87" s="52"/>
      <c r="F87" s="47"/>
      <c r="G87" s="84"/>
      <c r="H87" s="87"/>
    </row>
    <row r="88" spans="1:8" s="69" customFormat="1" ht="15.75" customHeight="1">
      <c r="A88" s="78"/>
      <c r="B88" s="72"/>
      <c r="C88" s="72"/>
      <c r="D88" s="72"/>
      <c r="E88" s="72"/>
      <c r="F88" s="72"/>
      <c r="G88" s="86"/>
      <c r="H88" s="87"/>
    </row>
    <row r="89" spans="1:8" s="69" customFormat="1" ht="15.75" customHeight="1">
      <c r="A89" s="30" t="s">
        <v>88</v>
      </c>
      <c r="B89" s="95"/>
      <c r="C89" s="95"/>
      <c r="D89" s="95"/>
      <c r="E89" s="95"/>
      <c r="F89" s="96">
        <v>0.5</v>
      </c>
      <c r="G89" s="80">
        <f>G90+G96+G101</f>
        <v>1871</v>
      </c>
      <c r="H89" s="80">
        <f>H90+H96+H101</f>
        <v>1903</v>
      </c>
    </row>
    <row r="90" spans="1:8" s="69" customFormat="1" ht="15.75" customHeight="1">
      <c r="A90" s="81" t="s">
        <v>26</v>
      </c>
      <c r="B90" s="82"/>
      <c r="C90" s="82" t="s">
        <v>201</v>
      </c>
      <c r="D90" s="82"/>
      <c r="E90" s="82"/>
      <c r="F90" s="83"/>
      <c r="G90" s="84">
        <f>G91</f>
        <v>684</v>
      </c>
      <c r="H90" s="84">
        <f>H91</f>
        <v>709</v>
      </c>
    </row>
    <row r="91" spans="1:8" s="69" customFormat="1" ht="15.75" customHeight="1">
      <c r="A91" s="78"/>
      <c r="B91" s="72" t="s">
        <v>202</v>
      </c>
      <c r="C91" s="72"/>
      <c r="D91" s="72" t="s">
        <v>203</v>
      </c>
      <c r="E91" s="72"/>
      <c r="F91" s="72"/>
      <c r="G91" s="86">
        <f>SUM(G92:G94)</f>
        <v>684</v>
      </c>
      <c r="H91" s="86">
        <f>SUM(H92:H94)</f>
        <v>709</v>
      </c>
    </row>
    <row r="92" spans="1:8" s="69" customFormat="1" ht="15.75" customHeight="1">
      <c r="A92" s="1"/>
      <c r="B92" s="72"/>
      <c r="C92" s="72" t="s">
        <v>204</v>
      </c>
      <c r="D92" s="72" t="s">
        <v>205</v>
      </c>
      <c r="E92" s="72"/>
      <c r="F92" s="72"/>
      <c r="G92" s="86">
        <v>609</v>
      </c>
      <c r="H92" s="87">
        <v>609</v>
      </c>
    </row>
    <row r="93" spans="1:8" s="69" customFormat="1" ht="15.75" customHeight="1">
      <c r="A93" s="1"/>
      <c r="B93" s="72"/>
      <c r="C93" s="72"/>
      <c r="D93" s="72" t="s">
        <v>206</v>
      </c>
      <c r="E93" s="72"/>
      <c r="F93" s="72"/>
      <c r="G93" s="86"/>
      <c r="H93" s="87">
        <v>25</v>
      </c>
    </row>
    <row r="94" spans="1:8" s="93" customFormat="1" ht="15.75" customHeight="1">
      <c r="A94" s="78"/>
      <c r="B94" s="72"/>
      <c r="C94" s="72" t="s">
        <v>207</v>
      </c>
      <c r="D94" s="72" t="s">
        <v>208</v>
      </c>
      <c r="E94" s="72"/>
      <c r="F94" s="72"/>
      <c r="G94" s="86">
        <v>75</v>
      </c>
      <c r="H94" s="87">
        <v>75</v>
      </c>
    </row>
    <row r="95" spans="1:8" s="93" customFormat="1" ht="15.75" customHeight="1">
      <c r="A95" s="78"/>
      <c r="B95" s="72"/>
      <c r="C95" s="78"/>
      <c r="D95" s="72"/>
      <c r="E95" s="72"/>
      <c r="F95" s="72"/>
      <c r="G95" s="86"/>
      <c r="H95" s="97"/>
    </row>
    <row r="96" spans="1:8" s="69" customFormat="1" ht="15.75" customHeight="1">
      <c r="A96" s="81" t="s">
        <v>28</v>
      </c>
      <c r="B96" s="82"/>
      <c r="C96" s="82" t="s">
        <v>218</v>
      </c>
      <c r="D96" s="89"/>
      <c r="E96" s="89"/>
      <c r="F96" s="90"/>
      <c r="G96" s="84">
        <f>SUM(G97:G99)</f>
        <v>187</v>
      </c>
      <c r="H96" s="84">
        <f>SUM(H97:H99)</f>
        <v>194</v>
      </c>
    </row>
    <row r="97" spans="1:8" s="69" customFormat="1" ht="15.75" customHeight="1">
      <c r="A97" s="78"/>
      <c r="B97" s="72"/>
      <c r="C97" s="72"/>
      <c r="D97" s="88" t="s">
        <v>219</v>
      </c>
      <c r="E97" s="72"/>
      <c r="F97" s="72"/>
      <c r="G97" s="86">
        <v>164</v>
      </c>
      <c r="H97" s="67">
        <v>171</v>
      </c>
    </row>
    <row r="98" spans="1:8" s="69" customFormat="1" ht="15.75" customHeight="1">
      <c r="A98" s="78"/>
      <c r="B98" s="72"/>
      <c r="C98" s="72"/>
      <c r="D98" s="88" t="s">
        <v>221</v>
      </c>
      <c r="E98" s="72"/>
      <c r="F98" s="72"/>
      <c r="G98" s="86">
        <v>9</v>
      </c>
      <c r="H98" s="67">
        <v>10</v>
      </c>
    </row>
    <row r="99" spans="1:8" s="69" customFormat="1" ht="15.75" customHeight="1">
      <c r="A99" s="78"/>
      <c r="B99" s="72"/>
      <c r="C99" s="72"/>
      <c r="D99" s="88" t="s">
        <v>222</v>
      </c>
      <c r="E99" s="72"/>
      <c r="F99" s="72"/>
      <c r="G99" s="86">
        <v>14</v>
      </c>
      <c r="H99" s="67">
        <v>13</v>
      </c>
    </row>
    <row r="100" spans="1:8" s="69" customFormat="1" ht="15.75" customHeight="1">
      <c r="A100" s="78"/>
      <c r="B100" s="72"/>
      <c r="C100" s="72"/>
      <c r="D100" s="72"/>
      <c r="E100" s="72"/>
      <c r="F100" s="72"/>
      <c r="G100" s="86"/>
      <c r="H100" s="67"/>
    </row>
    <row r="101" spans="1:8" s="69" customFormat="1" ht="15.75" customHeight="1">
      <c r="A101" s="81" t="s">
        <v>30</v>
      </c>
      <c r="B101" s="82"/>
      <c r="C101" s="82" t="s">
        <v>31</v>
      </c>
      <c r="D101" s="82"/>
      <c r="E101" s="82"/>
      <c r="F101" s="72"/>
      <c r="G101" s="84">
        <f>G102+G106+G113</f>
        <v>1000</v>
      </c>
      <c r="H101" s="84">
        <f>H102+H106+H113</f>
        <v>1000</v>
      </c>
    </row>
    <row r="102" spans="1:8" s="69" customFormat="1" ht="15.75" customHeight="1">
      <c r="A102" s="91"/>
      <c r="B102" s="72" t="s">
        <v>223</v>
      </c>
      <c r="C102" s="88"/>
      <c r="D102" s="72" t="s">
        <v>224</v>
      </c>
      <c r="E102" s="91"/>
      <c r="F102" s="91"/>
      <c r="G102" s="86">
        <f>+G103</f>
        <v>170</v>
      </c>
      <c r="H102" s="86">
        <f>+H103</f>
        <v>170</v>
      </c>
    </row>
    <row r="103" spans="1:8" s="69" customFormat="1" ht="15.75" customHeight="1">
      <c r="A103" s="78"/>
      <c r="B103" s="72"/>
      <c r="C103" s="72" t="s">
        <v>230</v>
      </c>
      <c r="D103" s="72" t="s">
        <v>231</v>
      </c>
      <c r="E103" s="72"/>
      <c r="F103" s="72"/>
      <c r="G103" s="86">
        <f>SUM(G104:G105)</f>
        <v>170</v>
      </c>
      <c r="H103" s="86">
        <f>SUM(H104:H105)</f>
        <v>170</v>
      </c>
    </row>
    <row r="104" spans="1:8" s="69" customFormat="1" ht="15.75" customHeight="1">
      <c r="A104" s="81"/>
      <c r="B104" s="82"/>
      <c r="C104" s="82"/>
      <c r="D104" s="82"/>
      <c r="E104" s="88" t="s">
        <v>294</v>
      </c>
      <c r="F104" s="72"/>
      <c r="G104" s="86">
        <v>100</v>
      </c>
      <c r="H104" s="67">
        <v>100</v>
      </c>
    </row>
    <row r="105" spans="1:8" s="69" customFormat="1" ht="15.75" customHeight="1">
      <c r="A105" s="81"/>
      <c r="B105" s="82"/>
      <c r="C105" s="82"/>
      <c r="D105" s="82"/>
      <c r="E105" s="88" t="s">
        <v>233</v>
      </c>
      <c r="F105" s="72"/>
      <c r="G105" s="86">
        <v>70</v>
      </c>
      <c r="H105" s="87">
        <v>70</v>
      </c>
    </row>
    <row r="106" spans="1:8" s="69" customFormat="1" ht="15.75" customHeight="1">
      <c r="A106" s="91"/>
      <c r="B106" s="72" t="s">
        <v>244</v>
      </c>
      <c r="C106" s="88"/>
      <c r="D106" s="72" t="s">
        <v>245</v>
      </c>
      <c r="E106" s="88"/>
      <c r="F106" s="88"/>
      <c r="G106" s="86">
        <f>G107+G110+G111</f>
        <v>660</v>
      </c>
      <c r="H106" s="86">
        <f>H107+H110+H111</f>
        <v>660</v>
      </c>
    </row>
    <row r="107" spans="1:8" s="69" customFormat="1" ht="15.75" customHeight="1">
      <c r="A107" s="78"/>
      <c r="B107" s="72"/>
      <c r="C107" s="72" t="s">
        <v>246</v>
      </c>
      <c r="D107" s="72" t="s">
        <v>247</v>
      </c>
      <c r="E107" s="72"/>
      <c r="F107" s="72"/>
      <c r="G107" s="86">
        <f>SUM(G108:G109)</f>
        <v>130</v>
      </c>
      <c r="H107" s="86">
        <f>SUM(H108:H109)</f>
        <v>130</v>
      </c>
    </row>
    <row r="108" spans="1:8" s="69" customFormat="1" ht="15.75" customHeight="1">
      <c r="A108" s="78"/>
      <c r="B108" s="72"/>
      <c r="C108" s="72"/>
      <c r="D108" s="72"/>
      <c r="E108" s="88" t="s">
        <v>249</v>
      </c>
      <c r="F108" s="72"/>
      <c r="G108" s="86">
        <v>50</v>
      </c>
      <c r="H108" s="87">
        <v>50</v>
      </c>
    </row>
    <row r="109" spans="1:8" s="69" customFormat="1" ht="15.75" customHeight="1">
      <c r="A109" s="78"/>
      <c r="B109" s="72"/>
      <c r="C109" s="72"/>
      <c r="D109" s="72"/>
      <c r="E109" s="88" t="s">
        <v>250</v>
      </c>
      <c r="F109" s="72"/>
      <c r="G109" s="86">
        <v>80</v>
      </c>
      <c r="H109" s="87">
        <v>80</v>
      </c>
    </row>
    <row r="110" spans="1:8" s="69" customFormat="1" ht="15.75" customHeight="1">
      <c r="A110" s="78"/>
      <c r="B110" s="72"/>
      <c r="C110" s="72" t="s">
        <v>253</v>
      </c>
      <c r="D110" s="72" t="s">
        <v>254</v>
      </c>
      <c r="E110" s="72"/>
      <c r="F110" s="72"/>
      <c r="G110" s="86">
        <v>30</v>
      </c>
      <c r="H110" s="87">
        <v>30</v>
      </c>
    </row>
    <row r="111" spans="1:8" s="69" customFormat="1" ht="15.75" customHeight="1">
      <c r="A111" s="78"/>
      <c r="B111" s="72"/>
      <c r="C111" s="72" t="s">
        <v>255</v>
      </c>
      <c r="D111" s="72" t="s">
        <v>256</v>
      </c>
      <c r="E111" s="72"/>
      <c r="F111" s="72"/>
      <c r="G111" s="86">
        <f>SUM(G112:G112)</f>
        <v>500</v>
      </c>
      <c r="H111" s="86">
        <f>SUM(H112:H112)</f>
        <v>500</v>
      </c>
    </row>
    <row r="112" spans="1:8" s="69" customFormat="1" ht="15.75" customHeight="1">
      <c r="A112" s="78"/>
      <c r="B112" s="72"/>
      <c r="C112" s="72"/>
      <c r="D112" s="72"/>
      <c r="E112" s="88" t="s">
        <v>258</v>
      </c>
      <c r="F112" s="72"/>
      <c r="G112" s="86">
        <v>500</v>
      </c>
      <c r="H112" s="87">
        <v>500</v>
      </c>
    </row>
    <row r="113" spans="1:8" s="69" customFormat="1" ht="15.75" customHeight="1">
      <c r="A113" s="91"/>
      <c r="B113" s="72" t="s">
        <v>268</v>
      </c>
      <c r="C113" s="88"/>
      <c r="D113" s="72" t="s">
        <v>269</v>
      </c>
      <c r="E113" s="88"/>
      <c r="F113" s="88"/>
      <c r="G113" s="86">
        <f>G114</f>
        <v>170</v>
      </c>
      <c r="H113" s="86">
        <f>H114</f>
        <v>170</v>
      </c>
    </row>
    <row r="114" spans="1:8" s="69" customFormat="1" ht="15.75" customHeight="1">
      <c r="A114" s="78"/>
      <c r="B114" s="72"/>
      <c r="C114" s="72" t="s">
        <v>270</v>
      </c>
      <c r="D114" s="72" t="s">
        <v>271</v>
      </c>
      <c r="E114" s="72"/>
      <c r="F114" s="72"/>
      <c r="G114" s="86">
        <v>170</v>
      </c>
      <c r="H114" s="87">
        <v>170</v>
      </c>
    </row>
    <row r="115" spans="1:8" s="69" customFormat="1" ht="15.75" customHeight="1">
      <c r="A115" s="78"/>
      <c r="B115" s="72"/>
      <c r="C115" s="72"/>
      <c r="D115" s="72"/>
      <c r="E115" s="91"/>
      <c r="F115" s="91"/>
      <c r="G115" s="98"/>
      <c r="H115" s="99"/>
    </row>
    <row r="116" spans="1:8" s="69" customFormat="1" ht="15.75" customHeight="1">
      <c r="A116" s="30" t="s">
        <v>90</v>
      </c>
      <c r="B116" s="44"/>
      <c r="C116" s="44"/>
      <c r="D116" s="44"/>
      <c r="E116" s="45"/>
      <c r="F116" s="100"/>
      <c r="G116" s="80">
        <f>G117+G124</f>
        <v>24270</v>
      </c>
      <c r="H116" s="80">
        <f>H117+H124</f>
        <v>45950</v>
      </c>
    </row>
    <row r="117" spans="1:8" s="69" customFormat="1" ht="15.75" customHeight="1">
      <c r="A117" s="81" t="s">
        <v>30</v>
      </c>
      <c r="B117" s="82"/>
      <c r="C117" s="82" t="s">
        <v>31</v>
      </c>
      <c r="D117" s="82"/>
      <c r="E117" s="82"/>
      <c r="F117" s="91"/>
      <c r="G117" s="84">
        <f>G118+G121</f>
        <v>9770</v>
      </c>
      <c r="H117" s="84">
        <f>H118+H121</f>
        <v>37450</v>
      </c>
    </row>
    <row r="118" spans="1:8" s="69" customFormat="1" ht="15.75" customHeight="1">
      <c r="A118" s="91"/>
      <c r="B118" s="72" t="s">
        <v>244</v>
      </c>
      <c r="C118" s="88"/>
      <c r="D118" s="72" t="s">
        <v>245</v>
      </c>
      <c r="E118" s="88"/>
      <c r="F118" s="91"/>
      <c r="G118" s="86">
        <f>SUM(G119:G120)</f>
        <v>1000</v>
      </c>
      <c r="H118" s="86">
        <f>SUM(H119:H120)</f>
        <v>15787</v>
      </c>
    </row>
    <row r="119" spans="1:8" s="69" customFormat="1" ht="15.75" customHeight="1">
      <c r="A119" s="91"/>
      <c r="B119" s="72"/>
      <c r="C119" s="72" t="s">
        <v>251</v>
      </c>
      <c r="D119" s="72" t="s">
        <v>295</v>
      </c>
      <c r="E119" s="88"/>
      <c r="F119" s="91"/>
      <c r="G119" s="86">
        <v>0</v>
      </c>
      <c r="H119" s="87">
        <v>15000</v>
      </c>
    </row>
    <row r="120" spans="1:8" s="69" customFormat="1" ht="15.75" customHeight="1">
      <c r="A120" s="78"/>
      <c r="B120" s="72"/>
      <c r="C120" s="72" t="s">
        <v>296</v>
      </c>
      <c r="D120" s="72" t="s">
        <v>297</v>
      </c>
      <c r="E120" s="72"/>
      <c r="F120" s="91"/>
      <c r="G120" s="86">
        <v>1000</v>
      </c>
      <c r="H120" s="87">
        <v>787</v>
      </c>
    </row>
    <row r="121" spans="1:8" s="69" customFormat="1" ht="15.75" customHeight="1">
      <c r="A121" s="91"/>
      <c r="B121" s="72" t="s">
        <v>268</v>
      </c>
      <c r="C121" s="88"/>
      <c r="D121" s="72" t="s">
        <v>269</v>
      </c>
      <c r="E121" s="88"/>
      <c r="F121" s="91"/>
      <c r="G121" s="86">
        <f>SUM(G122:G123)</f>
        <v>8770</v>
      </c>
      <c r="H121" s="86">
        <f>SUM(H122:H123)</f>
        <v>21663</v>
      </c>
    </row>
    <row r="122" spans="1:8" s="69" customFormat="1" ht="15.75" customHeight="1">
      <c r="A122" s="78"/>
      <c r="B122" s="72"/>
      <c r="C122" s="72" t="s">
        <v>270</v>
      </c>
      <c r="D122" s="72" t="s">
        <v>271</v>
      </c>
      <c r="E122" s="72"/>
      <c r="F122" s="91"/>
      <c r="G122" s="86">
        <v>270</v>
      </c>
      <c r="H122" s="87">
        <v>4029</v>
      </c>
    </row>
    <row r="123" spans="1:8" s="69" customFormat="1" ht="15.75" customHeight="1">
      <c r="A123" s="78"/>
      <c r="B123" s="72"/>
      <c r="C123" s="72" t="s">
        <v>298</v>
      </c>
      <c r="D123" s="72" t="s">
        <v>299</v>
      </c>
      <c r="E123" s="72"/>
      <c r="F123" s="91"/>
      <c r="G123" s="86">
        <v>8500</v>
      </c>
      <c r="H123" s="87">
        <v>17634</v>
      </c>
    </row>
    <row r="124" spans="1:8" s="69" customFormat="1" ht="15.75" customHeight="1">
      <c r="A124" s="101" t="s">
        <v>37</v>
      </c>
      <c r="B124" s="72"/>
      <c r="C124" s="82" t="s">
        <v>38</v>
      </c>
      <c r="D124" s="72"/>
      <c r="E124" s="72"/>
      <c r="F124" s="72"/>
      <c r="G124" s="84">
        <f>SUM(G125:G126)</f>
        <v>14500</v>
      </c>
      <c r="H124" s="84">
        <f>SUM(H125:H126)</f>
        <v>8500</v>
      </c>
    </row>
    <row r="125" spans="1:8" s="69" customFormat="1" ht="15.75" customHeight="1">
      <c r="A125" s="78"/>
      <c r="B125" s="72" t="s">
        <v>300</v>
      </c>
      <c r="C125" s="72"/>
      <c r="D125" s="72" t="s">
        <v>301</v>
      </c>
      <c r="E125" s="72"/>
      <c r="F125" s="72"/>
      <c r="G125" s="86">
        <v>11417</v>
      </c>
      <c r="H125" s="87">
        <v>5417</v>
      </c>
    </row>
    <row r="126" spans="1:8" s="69" customFormat="1" ht="15.75" customHeight="1">
      <c r="A126" s="78"/>
      <c r="B126" s="72" t="s">
        <v>302</v>
      </c>
      <c r="C126" s="72"/>
      <c r="D126" s="72" t="s">
        <v>303</v>
      </c>
      <c r="E126" s="72"/>
      <c r="F126" s="72"/>
      <c r="G126" s="86">
        <v>3083</v>
      </c>
      <c r="H126" s="87">
        <v>3083</v>
      </c>
    </row>
    <row r="127" spans="1:8" s="69" customFormat="1" ht="15.75" customHeight="1">
      <c r="A127" s="78"/>
      <c r="B127" s="72"/>
      <c r="C127" s="72"/>
      <c r="D127" s="72"/>
      <c r="E127" s="91"/>
      <c r="F127" s="91"/>
      <c r="G127" s="86"/>
      <c r="H127" s="87"/>
    </row>
    <row r="128" spans="1:8" s="69" customFormat="1" ht="15.75" customHeight="1">
      <c r="A128" s="30" t="s">
        <v>122</v>
      </c>
      <c r="B128" s="44"/>
      <c r="C128" s="44"/>
      <c r="D128" s="44"/>
      <c r="E128" s="45"/>
      <c r="F128" s="100"/>
      <c r="G128" s="80">
        <f>G129+G133+G135</f>
        <v>1135</v>
      </c>
      <c r="H128" s="80">
        <f>H129+H133+H135+H141</f>
        <v>7674</v>
      </c>
    </row>
    <row r="129" spans="1:8" s="69" customFormat="1" ht="15.75" customHeight="1">
      <c r="A129" s="81" t="s">
        <v>26</v>
      </c>
      <c r="B129" s="82"/>
      <c r="C129" s="82" t="s">
        <v>201</v>
      </c>
      <c r="D129" s="82"/>
      <c r="E129" s="82"/>
      <c r="F129" s="91"/>
      <c r="G129" s="84">
        <f>G130</f>
        <v>1000</v>
      </c>
      <c r="H129" s="84">
        <f>H130</f>
        <v>6277</v>
      </c>
    </row>
    <row r="130" spans="1:8" s="69" customFormat="1" ht="15.75" customHeight="1">
      <c r="A130" s="78"/>
      <c r="B130" s="72" t="s">
        <v>202</v>
      </c>
      <c r="C130" s="72"/>
      <c r="D130" s="72" t="s">
        <v>203</v>
      </c>
      <c r="E130" s="72"/>
      <c r="F130" s="102"/>
      <c r="G130" s="86">
        <f>SUM(G131:G132)</f>
        <v>1000</v>
      </c>
      <c r="H130" s="86">
        <f>SUM(H131:H132)</f>
        <v>6277</v>
      </c>
    </row>
    <row r="131" spans="1:8" s="69" customFormat="1" ht="15.75" customHeight="1">
      <c r="A131" s="1"/>
      <c r="B131" s="72"/>
      <c r="C131" s="72" t="s">
        <v>204</v>
      </c>
      <c r="D131" s="72" t="s">
        <v>205</v>
      </c>
      <c r="E131" s="72"/>
      <c r="F131" s="91"/>
      <c r="G131" s="86">
        <v>1000</v>
      </c>
      <c r="H131" s="86">
        <v>6231</v>
      </c>
    </row>
    <row r="132" spans="1:8" s="69" customFormat="1" ht="15.75" customHeight="1">
      <c r="A132" s="78"/>
      <c r="B132" s="72"/>
      <c r="C132" s="72"/>
      <c r="D132" s="72" t="s">
        <v>304</v>
      </c>
      <c r="E132" s="72"/>
      <c r="F132" s="91"/>
      <c r="G132" s="98">
        <v>0</v>
      </c>
      <c r="H132" s="87">
        <v>46</v>
      </c>
    </row>
    <row r="133" spans="1:8" s="69" customFormat="1" ht="15.75" customHeight="1">
      <c r="A133" s="81" t="s">
        <v>28</v>
      </c>
      <c r="B133" s="82"/>
      <c r="C133" s="82" t="s">
        <v>218</v>
      </c>
      <c r="D133" s="89"/>
      <c r="E133" s="89"/>
      <c r="F133" s="91"/>
      <c r="G133" s="84">
        <f>G134</f>
        <v>135</v>
      </c>
      <c r="H133" s="84">
        <f>H134</f>
        <v>891</v>
      </c>
    </row>
    <row r="134" spans="1:8" s="69" customFormat="1" ht="15.75" customHeight="1">
      <c r="A134" s="78"/>
      <c r="B134" s="72"/>
      <c r="C134" s="72"/>
      <c r="D134" s="88" t="s">
        <v>219</v>
      </c>
      <c r="E134" s="72"/>
      <c r="F134" s="91"/>
      <c r="G134" s="86">
        <v>135</v>
      </c>
      <c r="H134" s="87">
        <v>891</v>
      </c>
    </row>
    <row r="135" spans="1:8" s="69" customFormat="1" ht="15.75" customHeight="1">
      <c r="A135" s="81" t="s">
        <v>30</v>
      </c>
      <c r="B135" s="82"/>
      <c r="C135" s="82" t="s">
        <v>31</v>
      </c>
      <c r="D135" s="82"/>
      <c r="E135" s="82"/>
      <c r="F135" s="91"/>
      <c r="G135" s="84">
        <f>G136+G138</f>
        <v>0</v>
      </c>
      <c r="H135" s="84">
        <f>H136+H138</f>
        <v>411</v>
      </c>
    </row>
    <row r="136" spans="1:8" s="69" customFormat="1" ht="15.75" customHeight="1">
      <c r="A136" s="91"/>
      <c r="B136" s="72" t="s">
        <v>223</v>
      </c>
      <c r="C136" s="88"/>
      <c r="D136" s="72" t="s">
        <v>224</v>
      </c>
      <c r="E136" s="91"/>
      <c r="F136" s="91"/>
      <c r="G136" s="86">
        <f>G137</f>
        <v>0</v>
      </c>
      <c r="H136" s="86">
        <f>H137</f>
        <v>324</v>
      </c>
    </row>
    <row r="137" spans="1:8" s="69" customFormat="1" ht="15.75" customHeight="1">
      <c r="A137" s="78"/>
      <c r="B137" s="72"/>
      <c r="C137" s="72" t="s">
        <v>225</v>
      </c>
      <c r="D137" s="72" t="s">
        <v>226</v>
      </c>
      <c r="E137" s="91"/>
      <c r="F137" s="91"/>
      <c r="G137" s="86"/>
      <c r="H137" s="87">
        <v>324</v>
      </c>
    </row>
    <row r="138" spans="1:8" s="69" customFormat="1" ht="15.75" customHeight="1">
      <c r="A138" s="91"/>
      <c r="B138" s="72" t="s">
        <v>268</v>
      </c>
      <c r="C138" s="88"/>
      <c r="D138" s="72" t="s">
        <v>269</v>
      </c>
      <c r="E138" s="88"/>
      <c r="F138" s="91"/>
      <c r="G138" s="86">
        <f>G139</f>
        <v>0</v>
      </c>
      <c r="H138" s="86">
        <f>H139</f>
        <v>87</v>
      </c>
    </row>
    <row r="139" spans="1:8" s="69" customFormat="1" ht="15.75" customHeight="1">
      <c r="A139" s="78"/>
      <c r="B139" s="72"/>
      <c r="C139" s="72" t="s">
        <v>270</v>
      </c>
      <c r="D139" s="72" t="s">
        <v>271</v>
      </c>
      <c r="E139" s="72"/>
      <c r="F139" s="91"/>
      <c r="G139" s="86"/>
      <c r="H139" s="87">
        <v>87</v>
      </c>
    </row>
    <row r="140" spans="1:8" s="69" customFormat="1" ht="15.75" customHeight="1">
      <c r="A140" s="78"/>
      <c r="B140" s="72"/>
      <c r="C140" s="72"/>
      <c r="D140" s="72"/>
      <c r="E140" s="72"/>
      <c r="F140" s="91"/>
      <c r="G140" s="86"/>
      <c r="H140" s="87"/>
    </row>
    <row r="141" spans="1:8" s="69" customFormat="1" ht="15.75" customHeight="1">
      <c r="A141" s="78"/>
      <c r="B141" s="72"/>
      <c r="C141" s="82" t="s">
        <v>38</v>
      </c>
      <c r="D141" s="72"/>
      <c r="E141" s="72"/>
      <c r="F141" s="91"/>
      <c r="G141" s="86"/>
      <c r="H141" s="97">
        <f>SUM(H142:H143)</f>
        <v>95</v>
      </c>
    </row>
    <row r="142" spans="1:8" s="69" customFormat="1" ht="15.75" customHeight="1">
      <c r="A142" s="78"/>
      <c r="B142" s="72"/>
      <c r="C142" s="72"/>
      <c r="D142" s="72" t="s">
        <v>305</v>
      </c>
      <c r="E142" s="72"/>
      <c r="F142" s="91"/>
      <c r="G142" s="86"/>
      <c r="H142" s="87">
        <v>75</v>
      </c>
    </row>
    <row r="143" spans="1:8" s="69" customFormat="1" ht="15.75" customHeight="1">
      <c r="A143" s="78"/>
      <c r="B143" s="72"/>
      <c r="C143" s="72"/>
      <c r="D143" s="72" t="s">
        <v>303</v>
      </c>
      <c r="E143" s="72"/>
      <c r="F143" s="91"/>
      <c r="G143" s="86"/>
      <c r="H143" s="87">
        <v>20</v>
      </c>
    </row>
    <row r="144" spans="1:8" s="69" customFormat="1" ht="15.75" customHeight="1">
      <c r="A144" s="78"/>
      <c r="B144" s="72"/>
      <c r="C144" s="72"/>
      <c r="D144" s="78"/>
      <c r="E144" s="72"/>
      <c r="F144" s="72"/>
      <c r="G144" s="98"/>
      <c r="H144" s="99"/>
    </row>
    <row r="145" spans="1:8" s="69" customFormat="1" ht="15.75" customHeight="1">
      <c r="A145" s="30" t="s">
        <v>124</v>
      </c>
      <c r="B145" s="44"/>
      <c r="C145" s="44"/>
      <c r="D145" s="30"/>
      <c r="E145" s="49"/>
      <c r="F145" s="103"/>
      <c r="G145" s="80">
        <f>G146+G150+G152</f>
        <v>1135</v>
      </c>
      <c r="H145" s="80">
        <f>H146+H150+H152</f>
        <v>6788</v>
      </c>
    </row>
    <row r="146" spans="1:8" s="69" customFormat="1" ht="15.75" customHeight="1">
      <c r="A146" s="81" t="s">
        <v>26</v>
      </c>
      <c r="B146" s="82"/>
      <c r="C146" s="82" t="s">
        <v>201</v>
      </c>
      <c r="D146" s="82"/>
      <c r="E146" s="82"/>
      <c r="F146" s="88"/>
      <c r="G146" s="86">
        <f>G147</f>
        <v>1000</v>
      </c>
      <c r="H146" s="86">
        <f>H147</f>
        <v>5925</v>
      </c>
    </row>
    <row r="147" spans="1:8" s="69" customFormat="1" ht="15.75" customHeight="1">
      <c r="A147" s="78"/>
      <c r="B147" s="72" t="s">
        <v>202</v>
      </c>
      <c r="C147" s="72"/>
      <c r="D147" s="72" t="s">
        <v>203</v>
      </c>
      <c r="E147" s="72"/>
      <c r="F147" s="88"/>
      <c r="G147" s="86">
        <f>G148</f>
        <v>1000</v>
      </c>
      <c r="H147" s="86">
        <f>H148</f>
        <v>5925</v>
      </c>
    </row>
    <row r="148" spans="1:8" s="69" customFormat="1" ht="15.75" customHeight="1">
      <c r="A148" s="1"/>
      <c r="B148" s="72"/>
      <c r="C148" s="72" t="s">
        <v>204</v>
      </c>
      <c r="D148" s="72" t="s">
        <v>205</v>
      </c>
      <c r="E148" s="72"/>
      <c r="F148" s="91"/>
      <c r="G148" s="86">
        <v>1000</v>
      </c>
      <c r="H148" s="87">
        <v>5925</v>
      </c>
    </row>
    <row r="149" spans="1:8" s="69" customFormat="1" ht="15.75" customHeight="1">
      <c r="A149" s="78"/>
      <c r="B149" s="72"/>
      <c r="C149" s="72"/>
      <c r="D149" s="72"/>
      <c r="E149" s="72"/>
      <c r="F149" s="104"/>
      <c r="G149" s="86"/>
      <c r="H149" s="87"/>
    </row>
    <row r="150" spans="1:8" s="69" customFormat="1" ht="15.75" customHeight="1">
      <c r="A150" s="81" t="s">
        <v>28</v>
      </c>
      <c r="B150" s="82"/>
      <c r="C150" s="82" t="s">
        <v>218</v>
      </c>
      <c r="D150" s="89"/>
      <c r="E150" s="89"/>
      <c r="F150" s="104"/>
      <c r="G150" s="86">
        <f>G151</f>
        <v>135</v>
      </c>
      <c r="H150" s="86">
        <f>H151</f>
        <v>764</v>
      </c>
    </row>
    <row r="151" spans="1:8" s="69" customFormat="1" ht="15.75" customHeight="1">
      <c r="A151" s="78"/>
      <c r="B151" s="72"/>
      <c r="C151" s="72"/>
      <c r="D151" s="88" t="s">
        <v>219</v>
      </c>
      <c r="E151" s="72"/>
      <c r="F151" s="72"/>
      <c r="G151" s="86">
        <v>135</v>
      </c>
      <c r="H151" s="87">
        <v>764</v>
      </c>
    </row>
    <row r="152" spans="1:8" s="69" customFormat="1" ht="15.75" customHeight="1">
      <c r="A152" s="81" t="s">
        <v>30</v>
      </c>
      <c r="B152" s="82"/>
      <c r="C152" s="82" t="s">
        <v>31</v>
      </c>
      <c r="D152" s="82"/>
      <c r="E152" s="82"/>
      <c r="F152" s="72"/>
      <c r="G152" s="86">
        <f>G155</f>
        <v>0</v>
      </c>
      <c r="H152" s="86">
        <f>H155+H153+H157</f>
        <v>99</v>
      </c>
    </row>
    <row r="153" spans="1:8" s="69" customFormat="1" ht="15.75" customHeight="1">
      <c r="A153" s="81"/>
      <c r="B153" s="82"/>
      <c r="C153" s="88"/>
      <c r="D153" s="72" t="s">
        <v>224</v>
      </c>
      <c r="E153" s="91"/>
      <c r="F153" s="72"/>
      <c r="G153" s="86"/>
      <c r="H153" s="86">
        <f>H154</f>
        <v>52</v>
      </c>
    </row>
    <row r="154" spans="1:8" s="69" customFormat="1" ht="15.75" customHeight="1">
      <c r="A154" s="81"/>
      <c r="B154" s="82"/>
      <c r="C154" s="82"/>
      <c r="D154" s="82"/>
      <c r="E154" s="88" t="s">
        <v>306</v>
      </c>
      <c r="F154" s="72"/>
      <c r="G154" s="86"/>
      <c r="H154" s="86">
        <v>52</v>
      </c>
    </row>
    <row r="155" spans="1:8" s="69" customFormat="1" ht="15.75" customHeight="1">
      <c r="A155" s="91"/>
      <c r="B155" s="72" t="s">
        <v>244</v>
      </c>
      <c r="C155" s="88"/>
      <c r="D155" s="72" t="s">
        <v>245</v>
      </c>
      <c r="E155" s="88"/>
      <c r="F155" s="72"/>
      <c r="G155" s="86">
        <f>G156</f>
        <v>0</v>
      </c>
      <c r="H155" s="86">
        <f>H156</f>
        <v>33</v>
      </c>
    </row>
    <row r="156" spans="1:8" s="69" customFormat="1" ht="15.75" customHeight="1">
      <c r="A156" s="78"/>
      <c r="B156" s="72"/>
      <c r="C156" s="72"/>
      <c r="D156" s="72"/>
      <c r="E156" s="88" t="s">
        <v>258</v>
      </c>
      <c r="F156" s="90"/>
      <c r="G156" s="105">
        <v>0</v>
      </c>
      <c r="H156" s="106">
        <v>33</v>
      </c>
    </row>
    <row r="157" spans="1:8" s="69" customFormat="1" ht="15.75" customHeight="1">
      <c r="A157" s="78"/>
      <c r="B157" s="72"/>
      <c r="C157" s="88"/>
      <c r="D157" s="72" t="s">
        <v>269</v>
      </c>
      <c r="E157" s="88"/>
      <c r="F157" s="90"/>
      <c r="G157" s="105"/>
      <c r="H157" s="106">
        <f>H158</f>
        <v>14</v>
      </c>
    </row>
    <row r="158" spans="1:8" s="69" customFormat="1" ht="15.75" customHeight="1">
      <c r="A158" s="78"/>
      <c r="B158" s="72"/>
      <c r="C158" s="72" t="s">
        <v>270</v>
      </c>
      <c r="D158" s="72" t="s">
        <v>271</v>
      </c>
      <c r="E158" s="72"/>
      <c r="F158" s="90"/>
      <c r="G158" s="105"/>
      <c r="H158" s="106">
        <v>14</v>
      </c>
    </row>
    <row r="159" spans="1:8" s="69" customFormat="1" ht="15.75" customHeight="1">
      <c r="A159" s="78"/>
      <c r="B159" s="72"/>
      <c r="C159" s="72"/>
      <c r="D159" s="72"/>
      <c r="E159" s="88"/>
      <c r="F159" s="90"/>
      <c r="G159" s="107"/>
      <c r="H159" s="108"/>
    </row>
    <row r="160" spans="1:8" s="69" customFormat="1" ht="15.75" customHeight="1">
      <c r="A160" s="30" t="s">
        <v>307</v>
      </c>
      <c r="B160" s="95"/>
      <c r="C160" s="95"/>
      <c r="D160" s="95"/>
      <c r="E160" s="95"/>
      <c r="F160" s="95"/>
      <c r="G160" s="80">
        <f>G162+G165+G167</f>
        <v>3800</v>
      </c>
      <c r="H160" s="80">
        <f>H162+H165+H167</f>
        <v>3694</v>
      </c>
    </row>
    <row r="161" spans="1:8" s="69" customFormat="1" ht="15.75" customHeight="1">
      <c r="A161" s="81" t="s">
        <v>30</v>
      </c>
      <c r="B161" s="82"/>
      <c r="C161" s="82" t="s">
        <v>31</v>
      </c>
      <c r="D161" s="82"/>
      <c r="E161" s="82"/>
      <c r="F161" s="52"/>
      <c r="G161" s="84">
        <f>G162+G165+G167</f>
        <v>3800</v>
      </c>
      <c r="H161" s="84">
        <f>H162+H165+H167</f>
        <v>3694</v>
      </c>
    </row>
    <row r="162" spans="1:8" s="69" customFormat="1" ht="15.75" customHeight="1">
      <c r="A162" s="91"/>
      <c r="B162" s="72" t="s">
        <v>223</v>
      </c>
      <c r="C162" s="88"/>
      <c r="D162" s="82" t="s">
        <v>224</v>
      </c>
      <c r="E162" s="91"/>
      <c r="F162" s="52"/>
      <c r="G162" s="86">
        <f>G163</f>
        <v>1600</v>
      </c>
      <c r="H162" s="86">
        <f>H163</f>
        <v>1600</v>
      </c>
    </row>
    <row r="163" spans="1:8" s="69" customFormat="1" ht="15.75" customHeight="1">
      <c r="A163" s="78"/>
      <c r="B163" s="72"/>
      <c r="C163" s="72" t="s">
        <v>230</v>
      </c>
      <c r="D163" s="72" t="s">
        <v>231</v>
      </c>
      <c r="E163" s="72"/>
      <c r="F163" s="72"/>
      <c r="G163" s="86">
        <f>G164</f>
        <v>1600</v>
      </c>
      <c r="H163" s="86">
        <f>H164</f>
        <v>1600</v>
      </c>
    </row>
    <row r="164" spans="1:8" s="69" customFormat="1" ht="15.75" customHeight="1">
      <c r="A164" s="81"/>
      <c r="B164" s="82"/>
      <c r="C164" s="82"/>
      <c r="D164" s="82"/>
      <c r="E164" s="88" t="s">
        <v>233</v>
      </c>
      <c r="F164" s="72"/>
      <c r="G164" s="86">
        <v>1600</v>
      </c>
      <c r="H164" s="87">
        <v>1600</v>
      </c>
    </row>
    <row r="165" spans="1:8" s="69" customFormat="1" ht="15.75" customHeight="1">
      <c r="A165" s="91"/>
      <c r="B165" s="72" t="s">
        <v>244</v>
      </c>
      <c r="C165" s="88"/>
      <c r="D165" s="82" t="s">
        <v>245</v>
      </c>
      <c r="E165" s="88"/>
      <c r="F165" s="72"/>
      <c r="G165" s="86">
        <f>G166</f>
        <v>1400</v>
      </c>
      <c r="H165" s="86">
        <f>H166</f>
        <v>1294</v>
      </c>
    </row>
    <row r="166" spans="1:8" s="69" customFormat="1" ht="15.75" customHeight="1">
      <c r="A166" s="78"/>
      <c r="B166" s="72"/>
      <c r="C166" s="72" t="s">
        <v>253</v>
      </c>
      <c r="D166" s="72" t="s">
        <v>254</v>
      </c>
      <c r="E166" s="72"/>
      <c r="F166" s="91"/>
      <c r="G166" s="86">
        <v>1400</v>
      </c>
      <c r="H166" s="87">
        <v>1294</v>
      </c>
    </row>
    <row r="167" spans="1:8" s="69" customFormat="1" ht="15.75" customHeight="1">
      <c r="A167" s="91"/>
      <c r="B167" s="72" t="s">
        <v>268</v>
      </c>
      <c r="C167" s="88"/>
      <c r="D167" s="82" t="s">
        <v>269</v>
      </c>
      <c r="E167" s="88"/>
      <c r="F167" s="91"/>
      <c r="G167" s="86">
        <f>G168</f>
        <v>800</v>
      </c>
      <c r="H167" s="86">
        <f>H168</f>
        <v>800</v>
      </c>
    </row>
    <row r="168" spans="1:8" s="69" customFormat="1" ht="15.75" customHeight="1">
      <c r="A168" s="78"/>
      <c r="B168" s="72"/>
      <c r="C168" s="72" t="s">
        <v>270</v>
      </c>
      <c r="D168" s="72" t="s">
        <v>271</v>
      </c>
      <c r="E168" s="72"/>
      <c r="F168" s="91"/>
      <c r="G168" s="86">
        <v>800</v>
      </c>
      <c r="H168" s="87">
        <v>800</v>
      </c>
    </row>
    <row r="169" spans="1:8" s="69" customFormat="1" ht="15.75" customHeight="1">
      <c r="A169" s="78"/>
      <c r="B169" s="72"/>
      <c r="C169" s="72"/>
      <c r="D169" s="72"/>
      <c r="E169" s="91"/>
      <c r="F169" s="91"/>
      <c r="G169" s="86"/>
      <c r="H169" s="87"/>
    </row>
    <row r="170" spans="1:8" s="69" customFormat="1" ht="15.75" customHeight="1">
      <c r="A170" s="30" t="s">
        <v>125</v>
      </c>
      <c r="B170" s="44"/>
      <c r="C170" s="44"/>
      <c r="D170" s="44"/>
      <c r="E170" s="45"/>
      <c r="F170" s="109">
        <v>1</v>
      </c>
      <c r="G170" s="80">
        <f>G171+G178+G183</f>
        <v>5451</v>
      </c>
      <c r="H170" s="80">
        <f>H171+H178+H183</f>
        <v>5663</v>
      </c>
    </row>
    <row r="171" spans="1:8" s="69" customFormat="1" ht="15.75" customHeight="1">
      <c r="A171" s="81" t="s">
        <v>26</v>
      </c>
      <c r="B171" s="82"/>
      <c r="C171" s="82" t="s">
        <v>201</v>
      </c>
      <c r="D171" s="82"/>
      <c r="E171" s="82"/>
      <c r="F171" s="91"/>
      <c r="G171" s="84">
        <f>G172</f>
        <v>3048</v>
      </c>
      <c r="H171" s="84">
        <f>H172</f>
        <v>3190</v>
      </c>
    </row>
    <row r="172" spans="1:8" s="69" customFormat="1" ht="15.75" customHeight="1">
      <c r="A172" s="78"/>
      <c r="B172" s="72" t="s">
        <v>202</v>
      </c>
      <c r="C172" s="72"/>
      <c r="D172" s="72" t="s">
        <v>203</v>
      </c>
      <c r="E172" s="72"/>
      <c r="F172" s="91"/>
      <c r="G172" s="86">
        <f>SUM(G173:G176)</f>
        <v>3048</v>
      </c>
      <c r="H172" s="86">
        <f>SUM(H173:H176)</f>
        <v>3190</v>
      </c>
    </row>
    <row r="173" spans="1:8" s="69" customFormat="1" ht="15.75" customHeight="1">
      <c r="A173" s="1"/>
      <c r="B173" s="72"/>
      <c r="C173" s="72" t="s">
        <v>204</v>
      </c>
      <c r="D173" s="72" t="s">
        <v>205</v>
      </c>
      <c r="E173" s="72"/>
      <c r="F173" s="91"/>
      <c r="G173" s="86">
        <v>2798</v>
      </c>
      <c r="H173" s="87">
        <v>2868</v>
      </c>
    </row>
    <row r="174" spans="1:8" s="69" customFormat="1" ht="15.75" customHeight="1">
      <c r="A174" s="1"/>
      <c r="B174" s="72"/>
      <c r="C174" s="72"/>
      <c r="D174" s="72" t="s">
        <v>206</v>
      </c>
      <c r="E174" s="72"/>
      <c r="F174" s="91"/>
      <c r="G174" s="86"/>
      <c r="H174" s="87">
        <v>112</v>
      </c>
    </row>
    <row r="175" spans="1:8" s="69" customFormat="1" ht="15.75" customHeight="1">
      <c r="A175" s="78"/>
      <c r="B175" s="72"/>
      <c r="C175" s="72" t="s">
        <v>207</v>
      </c>
      <c r="D175" s="72" t="s">
        <v>208</v>
      </c>
      <c r="E175" s="72"/>
      <c r="F175" s="91"/>
      <c r="G175" s="86">
        <v>150</v>
      </c>
      <c r="H175" s="87">
        <v>150</v>
      </c>
    </row>
    <row r="176" spans="1:8" s="69" customFormat="1" ht="15.75" customHeight="1">
      <c r="A176" s="78"/>
      <c r="B176" s="72"/>
      <c r="C176" s="72" t="s">
        <v>308</v>
      </c>
      <c r="D176" s="72" t="s">
        <v>309</v>
      </c>
      <c r="E176" s="72"/>
      <c r="F176" s="91"/>
      <c r="G176" s="86">
        <v>100</v>
      </c>
      <c r="H176" s="87">
        <v>60</v>
      </c>
    </row>
    <row r="177" spans="1:8" s="69" customFormat="1" ht="15.75" customHeight="1">
      <c r="A177" s="78"/>
      <c r="B177" s="72"/>
      <c r="C177" s="72"/>
      <c r="D177" s="72"/>
      <c r="E177" s="72"/>
      <c r="F177" s="91"/>
      <c r="G177" s="86"/>
      <c r="H177" s="87"/>
    </row>
    <row r="178" spans="1:8" s="69" customFormat="1" ht="15.75" customHeight="1">
      <c r="A178" s="81" t="s">
        <v>28</v>
      </c>
      <c r="B178" s="82"/>
      <c r="C178" s="82" t="s">
        <v>218</v>
      </c>
      <c r="D178" s="89"/>
      <c r="E178" s="89"/>
      <c r="F178" s="91"/>
      <c r="G178" s="84">
        <f>SUM(G179:G181)</f>
        <v>803</v>
      </c>
      <c r="H178" s="84">
        <f>SUM(H179:H181)</f>
        <v>853</v>
      </c>
    </row>
    <row r="179" spans="1:8" s="69" customFormat="1" ht="15.75" customHeight="1">
      <c r="A179" s="78"/>
      <c r="B179" s="72"/>
      <c r="C179" s="72"/>
      <c r="D179" s="88" t="s">
        <v>219</v>
      </c>
      <c r="E179" s="72"/>
      <c r="F179" s="91"/>
      <c r="G179" s="86">
        <v>756</v>
      </c>
      <c r="H179" s="87">
        <v>806</v>
      </c>
    </row>
    <row r="180" spans="1:8" s="69" customFormat="1" ht="15.75" customHeight="1">
      <c r="A180" s="78"/>
      <c r="B180" s="72"/>
      <c r="C180" s="72"/>
      <c r="D180" s="88" t="s">
        <v>221</v>
      </c>
      <c r="E180" s="72"/>
      <c r="F180" s="91"/>
      <c r="G180" s="86">
        <v>18</v>
      </c>
      <c r="H180" s="87">
        <v>19</v>
      </c>
    </row>
    <row r="181" spans="1:8" s="69" customFormat="1" ht="15.75" customHeight="1">
      <c r="A181" s="78"/>
      <c r="B181" s="72"/>
      <c r="C181" s="72"/>
      <c r="D181" s="88" t="s">
        <v>222</v>
      </c>
      <c r="E181" s="72"/>
      <c r="F181" s="91"/>
      <c r="G181" s="86">
        <v>29</v>
      </c>
      <c r="H181" s="87">
        <v>28</v>
      </c>
    </row>
    <row r="182" spans="1:8" s="69" customFormat="1" ht="15.75" customHeight="1">
      <c r="A182" s="78"/>
      <c r="B182" s="72"/>
      <c r="C182" s="72"/>
      <c r="D182" s="72"/>
      <c r="E182" s="72"/>
      <c r="F182" s="72"/>
      <c r="G182" s="98"/>
      <c r="H182" s="99"/>
    </row>
    <row r="183" spans="1:8" s="69" customFormat="1" ht="15.75" customHeight="1">
      <c r="A183" s="81" t="s">
        <v>30</v>
      </c>
      <c r="B183" s="82"/>
      <c r="C183" s="82" t="s">
        <v>31</v>
      </c>
      <c r="D183" s="82"/>
      <c r="E183" s="82"/>
      <c r="F183" s="88"/>
      <c r="G183" s="84">
        <f>G184+G192+G198+G211+G206</f>
        <v>1600</v>
      </c>
      <c r="H183" s="84">
        <f>H184+H192+H198+H211+H206</f>
        <v>1620</v>
      </c>
    </row>
    <row r="184" spans="1:8" s="69" customFormat="1" ht="15.75" customHeight="1">
      <c r="A184" s="91"/>
      <c r="B184" s="72" t="s">
        <v>223</v>
      </c>
      <c r="C184" s="88"/>
      <c r="D184" s="72" t="s">
        <v>224</v>
      </c>
      <c r="E184" s="91"/>
      <c r="F184" s="88"/>
      <c r="G184" s="86">
        <f>G185+G188+G191</f>
        <v>620</v>
      </c>
      <c r="H184" s="86">
        <f>H185+H188+H191</f>
        <v>520</v>
      </c>
    </row>
    <row r="185" spans="1:8" s="69" customFormat="1" ht="15.75" customHeight="1">
      <c r="A185" s="78"/>
      <c r="B185" s="72"/>
      <c r="C185" s="72" t="s">
        <v>225</v>
      </c>
      <c r="D185" s="72" t="s">
        <v>226</v>
      </c>
      <c r="E185" s="91"/>
      <c r="F185" s="88"/>
      <c r="G185" s="86">
        <f>SUM(G186:G187)</f>
        <v>200</v>
      </c>
      <c r="H185" s="86">
        <f>SUM(H186:H187)</f>
        <v>200</v>
      </c>
    </row>
    <row r="186" spans="1:8" s="69" customFormat="1" ht="15.75" customHeight="1">
      <c r="A186" s="78"/>
      <c r="B186" s="72"/>
      <c r="C186" s="72"/>
      <c r="D186" s="72"/>
      <c r="E186" s="91" t="s">
        <v>228</v>
      </c>
      <c r="F186" s="88"/>
      <c r="G186" s="86">
        <v>50</v>
      </c>
      <c r="H186" s="87">
        <v>50</v>
      </c>
    </row>
    <row r="187" spans="1:8" s="69" customFormat="1" ht="15.75" customHeight="1">
      <c r="A187" s="78"/>
      <c r="B187" s="72"/>
      <c r="C187" s="72"/>
      <c r="D187" s="72"/>
      <c r="E187" s="91" t="s">
        <v>229</v>
      </c>
      <c r="F187" s="88"/>
      <c r="G187" s="86">
        <v>150</v>
      </c>
      <c r="H187" s="87">
        <v>150</v>
      </c>
    </row>
    <row r="188" spans="1:8" s="69" customFormat="1" ht="15.75" customHeight="1">
      <c r="A188" s="78"/>
      <c r="B188" s="72"/>
      <c r="C188" s="72" t="s">
        <v>230</v>
      </c>
      <c r="D188" s="72" t="s">
        <v>231</v>
      </c>
      <c r="E188" s="72"/>
      <c r="F188" s="88"/>
      <c r="G188" s="86">
        <f>SUM(G189:G190)</f>
        <v>120</v>
      </c>
      <c r="H188" s="86">
        <f>SUM(H189:H190)</f>
        <v>120</v>
      </c>
    </row>
    <row r="189" spans="1:8" s="69" customFormat="1" ht="15.75" customHeight="1">
      <c r="A189" s="81"/>
      <c r="B189" s="82"/>
      <c r="C189" s="82"/>
      <c r="D189" s="82"/>
      <c r="E189" s="88" t="s">
        <v>232</v>
      </c>
      <c r="F189" s="91"/>
      <c r="G189" s="86">
        <v>20</v>
      </c>
      <c r="H189" s="87">
        <v>20</v>
      </c>
    </row>
    <row r="190" spans="1:8" s="69" customFormat="1" ht="15.75" customHeight="1">
      <c r="A190" s="81"/>
      <c r="B190" s="82"/>
      <c r="C190" s="82"/>
      <c r="D190" s="82"/>
      <c r="E190" s="88" t="s">
        <v>233</v>
      </c>
      <c r="F190" s="91"/>
      <c r="G190" s="86">
        <v>100</v>
      </c>
      <c r="H190" s="87">
        <v>100</v>
      </c>
    </row>
    <row r="191" spans="1:8" s="69" customFormat="1" ht="15.75" customHeight="1">
      <c r="A191" s="81"/>
      <c r="B191" s="82"/>
      <c r="C191" s="72" t="s">
        <v>310</v>
      </c>
      <c r="D191" s="72" t="s">
        <v>311</v>
      </c>
      <c r="E191" s="72"/>
      <c r="F191" s="91"/>
      <c r="G191" s="86">
        <v>300</v>
      </c>
      <c r="H191" s="87">
        <v>200</v>
      </c>
    </row>
    <row r="192" spans="1:8" s="93" customFormat="1" ht="15.75" customHeight="1">
      <c r="A192" s="91"/>
      <c r="B192" s="72" t="s">
        <v>234</v>
      </c>
      <c r="C192" s="88"/>
      <c r="D192" s="72" t="s">
        <v>235</v>
      </c>
      <c r="E192" s="88"/>
      <c r="F192" s="110"/>
      <c r="G192" s="86">
        <f>G193+G196</f>
        <v>300</v>
      </c>
      <c r="H192" s="86">
        <f>H193+H196</f>
        <v>290</v>
      </c>
    </row>
    <row r="193" spans="1:8" s="69" customFormat="1" ht="15.75" customHeight="1">
      <c r="A193" s="78"/>
      <c r="B193" s="72"/>
      <c r="C193" s="72" t="s">
        <v>236</v>
      </c>
      <c r="D193" s="72" t="s">
        <v>237</v>
      </c>
      <c r="E193" s="72"/>
      <c r="F193" s="91"/>
      <c r="G193" s="86">
        <f>SUM(G194:G195)</f>
        <v>100</v>
      </c>
      <c r="H193" s="86">
        <f>SUM(H194:H195)</f>
        <v>80</v>
      </c>
    </row>
    <row r="194" spans="1:8" s="69" customFormat="1" ht="15.75" customHeight="1">
      <c r="A194" s="78"/>
      <c r="B194" s="72"/>
      <c r="C194" s="72"/>
      <c r="D194" s="72"/>
      <c r="E194" s="88" t="s">
        <v>239</v>
      </c>
      <c r="F194" s="91"/>
      <c r="G194" s="86">
        <v>50</v>
      </c>
      <c r="H194" s="87">
        <v>30</v>
      </c>
    </row>
    <row r="195" spans="1:8" s="69" customFormat="1" ht="15.75" customHeight="1">
      <c r="A195" s="78"/>
      <c r="B195" s="72"/>
      <c r="C195" s="72"/>
      <c r="D195" s="72"/>
      <c r="E195" s="88" t="s">
        <v>312</v>
      </c>
      <c r="F195" s="91"/>
      <c r="G195" s="86">
        <v>50</v>
      </c>
      <c r="H195" s="87">
        <v>50</v>
      </c>
    </row>
    <row r="196" spans="1:8" s="69" customFormat="1" ht="15.75" customHeight="1">
      <c r="A196" s="78"/>
      <c r="B196" s="72"/>
      <c r="C196" s="72" t="s">
        <v>241</v>
      </c>
      <c r="D196" s="72" t="s">
        <v>242</v>
      </c>
      <c r="E196" s="72"/>
      <c r="F196" s="91"/>
      <c r="G196" s="86">
        <f>G197</f>
        <v>200</v>
      </c>
      <c r="H196" s="86">
        <f>H197</f>
        <v>210</v>
      </c>
    </row>
    <row r="197" spans="1:8" s="69" customFormat="1" ht="15.75" customHeight="1">
      <c r="A197" s="78"/>
      <c r="B197" s="72"/>
      <c r="C197" s="72"/>
      <c r="D197" s="72"/>
      <c r="E197" s="88" t="s">
        <v>243</v>
      </c>
      <c r="F197" s="91"/>
      <c r="G197" s="86">
        <v>200</v>
      </c>
      <c r="H197" s="87">
        <v>210</v>
      </c>
    </row>
    <row r="198" spans="1:8" s="69" customFormat="1" ht="15.75" customHeight="1">
      <c r="A198" s="91"/>
      <c r="B198" s="72" t="s">
        <v>244</v>
      </c>
      <c r="C198" s="88"/>
      <c r="D198" s="72" t="s">
        <v>245</v>
      </c>
      <c r="E198" s="88"/>
      <c r="F198" s="91"/>
      <c r="G198" s="86">
        <f>G199+G203+G204</f>
        <v>165</v>
      </c>
      <c r="H198" s="86">
        <f>H199+H203+H204</f>
        <v>175</v>
      </c>
    </row>
    <row r="199" spans="1:8" s="69" customFormat="1" ht="15.75" customHeight="1">
      <c r="A199" s="78"/>
      <c r="B199" s="72"/>
      <c r="C199" s="72" t="s">
        <v>246</v>
      </c>
      <c r="D199" s="72" t="s">
        <v>247</v>
      </c>
      <c r="E199" s="72"/>
      <c r="F199" s="91"/>
      <c r="G199" s="86">
        <f>SUM(G200:G202)</f>
        <v>120</v>
      </c>
      <c r="H199" s="86">
        <f>SUM(H200:H202)</f>
        <v>110</v>
      </c>
    </row>
    <row r="200" spans="1:8" s="69" customFormat="1" ht="15.75" customHeight="1">
      <c r="A200" s="78"/>
      <c r="B200" s="72"/>
      <c r="C200" s="72"/>
      <c r="D200" s="72"/>
      <c r="E200" s="88" t="s">
        <v>248</v>
      </c>
      <c r="F200" s="91"/>
      <c r="G200" s="67">
        <v>40</v>
      </c>
      <c r="H200" s="87">
        <v>10</v>
      </c>
    </row>
    <row r="201" spans="1:8" s="69" customFormat="1" ht="15.75" customHeight="1">
      <c r="A201" s="78"/>
      <c r="B201" s="72"/>
      <c r="C201" s="72"/>
      <c r="D201" s="72"/>
      <c r="E201" s="88" t="s">
        <v>249</v>
      </c>
      <c r="F201" s="91"/>
      <c r="G201" s="67">
        <v>65</v>
      </c>
      <c r="H201" s="87">
        <v>75</v>
      </c>
    </row>
    <row r="202" spans="1:8" s="69" customFormat="1" ht="15.75" customHeight="1">
      <c r="A202" s="78"/>
      <c r="B202" s="72"/>
      <c r="C202" s="72"/>
      <c r="D202" s="72"/>
      <c r="E202" s="88" t="s">
        <v>250</v>
      </c>
      <c r="F202" s="91"/>
      <c r="G202" s="67">
        <v>15</v>
      </c>
      <c r="H202" s="87">
        <v>25</v>
      </c>
    </row>
    <row r="203" spans="1:8" s="69" customFormat="1" ht="15.75" customHeight="1">
      <c r="A203" s="78"/>
      <c r="B203" s="72"/>
      <c r="C203" s="72" t="s">
        <v>253</v>
      </c>
      <c r="D203" s="72" t="s">
        <v>254</v>
      </c>
      <c r="E203" s="72"/>
      <c r="F203" s="91"/>
      <c r="G203" s="86">
        <v>35</v>
      </c>
      <c r="H203" s="87">
        <v>15</v>
      </c>
    </row>
    <row r="204" spans="1:8" s="69" customFormat="1" ht="15.75" customHeight="1">
      <c r="A204" s="78"/>
      <c r="B204" s="72"/>
      <c r="C204" s="72" t="s">
        <v>255</v>
      </c>
      <c r="D204" s="72" t="s">
        <v>256</v>
      </c>
      <c r="E204" s="72"/>
      <c r="F204" s="91"/>
      <c r="G204" s="86">
        <f>G205</f>
        <v>10</v>
      </c>
      <c r="H204" s="86">
        <f>H205</f>
        <v>50</v>
      </c>
    </row>
    <row r="205" spans="1:8" s="69" customFormat="1" ht="15.75" customHeight="1">
      <c r="A205" s="78"/>
      <c r="B205" s="72"/>
      <c r="C205" s="72"/>
      <c r="D205" s="72"/>
      <c r="E205" s="88" t="s">
        <v>258</v>
      </c>
      <c r="F205" s="91"/>
      <c r="G205" s="86">
        <v>10</v>
      </c>
      <c r="H205" s="87">
        <v>50</v>
      </c>
    </row>
    <row r="206" spans="1:8" s="69" customFormat="1" ht="15.75" customHeight="1">
      <c r="A206" s="91"/>
      <c r="B206" s="72" t="s">
        <v>260</v>
      </c>
      <c r="C206" s="88"/>
      <c r="D206" s="72" t="s">
        <v>261</v>
      </c>
      <c r="E206" s="88"/>
      <c r="F206" s="91"/>
      <c r="G206" s="84">
        <f>G207+G209</f>
        <v>270</v>
      </c>
      <c r="H206" s="84">
        <f>H207+H209</f>
        <v>340</v>
      </c>
    </row>
    <row r="207" spans="1:8" s="69" customFormat="1" ht="15.75" customHeight="1">
      <c r="A207" s="78"/>
      <c r="B207" s="72"/>
      <c r="C207" s="72" t="s">
        <v>262</v>
      </c>
      <c r="D207" s="72" t="s">
        <v>263</v>
      </c>
      <c r="E207" s="72"/>
      <c r="F207" s="91"/>
      <c r="G207" s="86">
        <f>G208</f>
        <v>50</v>
      </c>
      <c r="H207" s="86">
        <f>H208</f>
        <v>90</v>
      </c>
    </row>
    <row r="208" spans="1:8" s="69" customFormat="1" ht="15.75" customHeight="1">
      <c r="A208" s="78"/>
      <c r="B208" s="72"/>
      <c r="C208" s="72"/>
      <c r="D208" s="72"/>
      <c r="E208" s="88" t="s">
        <v>264</v>
      </c>
      <c r="F208" s="91"/>
      <c r="G208" s="86">
        <v>50</v>
      </c>
      <c r="H208" s="87">
        <v>90</v>
      </c>
    </row>
    <row r="209" spans="1:8" s="69" customFormat="1" ht="15.75" customHeight="1">
      <c r="A209" s="78"/>
      <c r="B209" s="72"/>
      <c r="C209" s="72" t="s">
        <v>265</v>
      </c>
      <c r="D209" s="72" t="s">
        <v>266</v>
      </c>
      <c r="E209" s="72"/>
      <c r="F209" s="91"/>
      <c r="G209" s="86">
        <f>G210</f>
        <v>220</v>
      </c>
      <c r="H209" s="86">
        <f>H210</f>
        <v>250</v>
      </c>
    </row>
    <row r="210" spans="1:8" s="69" customFormat="1" ht="15.75" customHeight="1">
      <c r="A210" s="78"/>
      <c r="B210" s="72"/>
      <c r="C210" s="72"/>
      <c r="D210" s="72"/>
      <c r="E210" s="88" t="s">
        <v>267</v>
      </c>
      <c r="F210" s="91"/>
      <c r="G210" s="86">
        <v>220</v>
      </c>
      <c r="H210" s="87">
        <v>250</v>
      </c>
    </row>
    <row r="211" spans="1:8" s="69" customFormat="1" ht="15.75" customHeight="1">
      <c r="A211" s="91"/>
      <c r="B211" s="72" t="s">
        <v>268</v>
      </c>
      <c r="C211" s="88"/>
      <c r="D211" s="72" t="s">
        <v>269</v>
      </c>
      <c r="E211" s="88"/>
      <c r="F211" s="91"/>
      <c r="G211" s="84">
        <f>SUM(G212)</f>
        <v>245</v>
      </c>
      <c r="H211" s="84">
        <f>SUM(H212)</f>
        <v>295</v>
      </c>
    </row>
    <row r="212" spans="1:8" s="69" customFormat="1" ht="15.75" customHeight="1">
      <c r="A212" s="78"/>
      <c r="B212" s="72"/>
      <c r="C212" s="72" t="s">
        <v>270</v>
      </c>
      <c r="D212" s="72" t="s">
        <v>271</v>
      </c>
      <c r="E212" s="72"/>
      <c r="F212" s="91"/>
      <c r="G212" s="86">
        <v>245</v>
      </c>
      <c r="H212" s="87">
        <v>295</v>
      </c>
    </row>
    <row r="213" spans="1:8" s="69" customFormat="1" ht="15.75" customHeight="1">
      <c r="A213" s="78"/>
      <c r="B213" s="72"/>
      <c r="C213" s="72"/>
      <c r="D213" s="72"/>
      <c r="E213" s="91"/>
      <c r="F213" s="91"/>
      <c r="G213" s="86"/>
      <c r="H213" s="87"/>
    </row>
    <row r="214" spans="1:8" ht="15.75" customHeight="1">
      <c r="A214" s="30" t="s">
        <v>127</v>
      </c>
      <c r="B214" s="44"/>
      <c r="C214" s="44"/>
      <c r="D214" s="44"/>
      <c r="E214" s="44"/>
      <c r="F214" s="95"/>
      <c r="G214" s="80">
        <f>G215+G219</f>
        <v>1110</v>
      </c>
      <c r="H214" s="80">
        <f>H215+H219</f>
        <v>1116</v>
      </c>
    </row>
    <row r="215" spans="1:8" ht="15.75" customHeight="1">
      <c r="A215" s="81" t="s">
        <v>30</v>
      </c>
      <c r="B215" s="82"/>
      <c r="C215" s="82" t="s">
        <v>31</v>
      </c>
      <c r="D215" s="82"/>
      <c r="E215" s="82"/>
      <c r="G215" s="84">
        <f aca="true" t="shared" si="0" ref="G215:H217">G216</f>
        <v>20</v>
      </c>
      <c r="H215" s="84">
        <f t="shared" si="0"/>
        <v>20</v>
      </c>
    </row>
    <row r="216" spans="1:8" ht="15.75" customHeight="1">
      <c r="A216" s="91"/>
      <c r="B216" s="72" t="s">
        <v>244</v>
      </c>
      <c r="C216" s="88"/>
      <c r="D216" s="72" t="s">
        <v>245</v>
      </c>
      <c r="E216" s="88"/>
      <c r="G216" s="86">
        <f t="shared" si="0"/>
        <v>20</v>
      </c>
      <c r="H216" s="86">
        <f t="shared" si="0"/>
        <v>20</v>
      </c>
    </row>
    <row r="217" spans="3:8" ht="15.75" customHeight="1">
      <c r="C217" s="72" t="s">
        <v>255</v>
      </c>
      <c r="D217" s="72" t="s">
        <v>256</v>
      </c>
      <c r="G217" s="86">
        <f t="shared" si="0"/>
        <v>20</v>
      </c>
      <c r="H217" s="86">
        <f t="shared" si="0"/>
        <v>20</v>
      </c>
    </row>
    <row r="218" spans="5:8" ht="15.75" customHeight="1">
      <c r="E218" s="88" t="s">
        <v>259</v>
      </c>
      <c r="G218" s="86">
        <v>20</v>
      </c>
      <c r="H218" s="87">
        <v>20</v>
      </c>
    </row>
    <row r="219" spans="1:8" ht="15.75" customHeight="1">
      <c r="A219" s="81" t="s">
        <v>41</v>
      </c>
      <c r="B219" s="82"/>
      <c r="C219" s="82" t="s">
        <v>42</v>
      </c>
      <c r="D219" s="82"/>
      <c r="E219" s="82"/>
      <c r="G219" s="84">
        <f>G220</f>
        <v>1090</v>
      </c>
      <c r="H219" s="84">
        <f>H220</f>
        <v>1096</v>
      </c>
    </row>
    <row r="220" spans="2:8" ht="15.75" customHeight="1">
      <c r="B220" s="72" t="s">
        <v>287</v>
      </c>
      <c r="D220" s="72" t="s">
        <v>288</v>
      </c>
      <c r="G220" s="86">
        <v>1090</v>
      </c>
      <c r="H220" s="87">
        <v>1096</v>
      </c>
    </row>
    <row r="221" spans="2:8" ht="15.75" customHeight="1">
      <c r="B221" s="111"/>
      <c r="E221" s="91"/>
      <c r="G221" s="86"/>
      <c r="H221" s="87"/>
    </row>
    <row r="222" spans="1:8" ht="15.75" customHeight="1">
      <c r="A222" s="30" t="s">
        <v>313</v>
      </c>
      <c r="B222" s="44"/>
      <c r="C222" s="44"/>
      <c r="D222" s="44"/>
      <c r="E222" s="44"/>
      <c r="F222" s="44"/>
      <c r="G222" s="80">
        <f>G223</f>
        <v>2000</v>
      </c>
      <c r="H222" s="80">
        <f>H223</f>
        <v>2000</v>
      </c>
    </row>
    <row r="223" spans="1:8" ht="15.75" customHeight="1">
      <c r="A223" s="81" t="s">
        <v>41</v>
      </c>
      <c r="B223" s="82"/>
      <c r="C223" s="82" t="s">
        <v>42</v>
      </c>
      <c r="D223" s="82"/>
      <c r="E223" s="82"/>
      <c r="G223" s="84">
        <f>G224</f>
        <v>2000</v>
      </c>
      <c r="H223" s="84">
        <f>H224</f>
        <v>2000</v>
      </c>
    </row>
    <row r="224" spans="2:8" ht="15.75" customHeight="1">
      <c r="B224" s="72" t="s">
        <v>314</v>
      </c>
      <c r="D224" s="72" t="s">
        <v>315</v>
      </c>
      <c r="F224" s="78"/>
      <c r="G224" s="86">
        <v>2000</v>
      </c>
      <c r="H224" s="87">
        <v>2000</v>
      </c>
    </row>
    <row r="225" spans="7:8" ht="15.75" customHeight="1">
      <c r="G225" s="86"/>
      <c r="H225" s="87"/>
    </row>
    <row r="226" spans="1:8" s="69" customFormat="1" ht="15.75" customHeight="1">
      <c r="A226" s="30" t="s">
        <v>316</v>
      </c>
      <c r="B226" s="44"/>
      <c r="C226" s="44"/>
      <c r="D226" s="44"/>
      <c r="E226" s="44"/>
      <c r="F226" s="44"/>
      <c r="G226" s="80">
        <f>SUM(G227)</f>
        <v>17000</v>
      </c>
      <c r="H226" s="80">
        <f>SUM(H227)</f>
        <v>17801</v>
      </c>
    </row>
    <row r="227" spans="1:8" s="69" customFormat="1" ht="15.75" customHeight="1">
      <c r="A227" s="81" t="s">
        <v>30</v>
      </c>
      <c r="B227" s="82"/>
      <c r="C227" s="82" t="s">
        <v>31</v>
      </c>
      <c r="D227" s="82"/>
      <c r="E227" s="82"/>
      <c r="F227" s="91"/>
      <c r="G227" s="112">
        <f>G228+G232</f>
        <v>17000</v>
      </c>
      <c r="H227" s="112">
        <f>H228+H232</f>
        <v>17801</v>
      </c>
    </row>
    <row r="228" spans="1:8" s="69" customFormat="1" ht="15.75" customHeight="1">
      <c r="A228" s="91"/>
      <c r="B228" s="72" t="s">
        <v>244</v>
      </c>
      <c r="C228" s="88"/>
      <c r="D228" s="72" t="s">
        <v>245</v>
      </c>
      <c r="E228" s="88"/>
      <c r="F228" s="91"/>
      <c r="G228" s="86">
        <f>G229+G231</f>
        <v>13400</v>
      </c>
      <c r="H228" s="86">
        <f>H229+H231</f>
        <v>14201</v>
      </c>
    </row>
    <row r="229" spans="1:8" s="69" customFormat="1" ht="15.75" customHeight="1">
      <c r="A229" s="78"/>
      <c r="B229" s="72"/>
      <c r="C229" s="72" t="s">
        <v>246</v>
      </c>
      <c r="D229" s="72" t="s">
        <v>247</v>
      </c>
      <c r="E229" s="72"/>
      <c r="F229" s="91"/>
      <c r="G229" s="67">
        <f>G230</f>
        <v>10600</v>
      </c>
      <c r="H229" s="67">
        <f>H230</f>
        <v>11401</v>
      </c>
    </row>
    <row r="230" spans="5:8" ht="15.75" customHeight="1">
      <c r="E230" s="88" t="s">
        <v>249</v>
      </c>
      <c r="G230" s="113">
        <v>10600</v>
      </c>
      <c r="H230" s="106">
        <v>11401</v>
      </c>
    </row>
    <row r="231" spans="3:8" ht="15.75" customHeight="1">
      <c r="C231" s="72" t="s">
        <v>253</v>
      </c>
      <c r="D231" s="72" t="s">
        <v>254</v>
      </c>
      <c r="G231" s="113">
        <v>2800</v>
      </c>
      <c r="H231" s="106">
        <v>2800</v>
      </c>
    </row>
    <row r="232" spans="1:8" ht="15.75" customHeight="1">
      <c r="A232" s="91"/>
      <c r="B232" s="72" t="s">
        <v>268</v>
      </c>
      <c r="C232" s="88"/>
      <c r="D232" s="72" t="s">
        <v>269</v>
      </c>
      <c r="E232" s="88"/>
      <c r="G232" s="113">
        <f>G233</f>
        <v>3600</v>
      </c>
      <c r="H232" s="113">
        <f>H233</f>
        <v>3600</v>
      </c>
    </row>
    <row r="233" spans="3:8" ht="15.75" customHeight="1">
      <c r="C233" s="72" t="s">
        <v>270</v>
      </c>
      <c r="D233" s="72" t="s">
        <v>271</v>
      </c>
      <c r="G233" s="113">
        <v>3600</v>
      </c>
      <c r="H233" s="106">
        <v>3600</v>
      </c>
    </row>
    <row r="234" spans="5:8" ht="15.75" customHeight="1">
      <c r="E234" s="88"/>
      <c r="G234" s="114"/>
      <c r="H234" s="106"/>
    </row>
    <row r="235" spans="1:8" ht="15.75" customHeight="1">
      <c r="A235" s="30" t="s">
        <v>317</v>
      </c>
      <c r="B235" s="44"/>
      <c r="C235" s="44"/>
      <c r="D235" s="44"/>
      <c r="E235" s="44"/>
      <c r="F235" s="109">
        <v>1</v>
      </c>
      <c r="G235" s="42">
        <f>G236+G242+G247</f>
        <v>4320</v>
      </c>
      <c r="H235" s="42">
        <f>H236+H242+H247</f>
        <v>4426</v>
      </c>
    </row>
    <row r="236" spans="1:8" ht="15.75" customHeight="1">
      <c r="A236" s="81" t="s">
        <v>26</v>
      </c>
      <c r="B236" s="82"/>
      <c r="C236" s="82" t="s">
        <v>201</v>
      </c>
      <c r="D236" s="82"/>
      <c r="E236" s="82"/>
      <c r="F236" s="82"/>
      <c r="G236" s="115">
        <f>SUM(G237)</f>
        <v>1420</v>
      </c>
      <c r="H236" s="115">
        <f>SUM(H237)</f>
        <v>1180</v>
      </c>
    </row>
    <row r="237" spans="2:8" ht="15.75" customHeight="1">
      <c r="B237" s="72" t="s">
        <v>202</v>
      </c>
      <c r="D237" s="72" t="s">
        <v>203</v>
      </c>
      <c r="F237" s="82"/>
      <c r="G237" s="74">
        <f>SUM(G238:G240)</f>
        <v>1420</v>
      </c>
      <c r="H237" s="74">
        <f>SUM(H238:H239)</f>
        <v>1180</v>
      </c>
    </row>
    <row r="238" spans="1:8" ht="15.75" customHeight="1">
      <c r="A238" s="1"/>
      <c r="C238" s="72" t="s">
        <v>204</v>
      </c>
      <c r="D238" s="72" t="s">
        <v>205</v>
      </c>
      <c r="F238" s="82"/>
      <c r="G238" s="74">
        <v>1180</v>
      </c>
      <c r="H238" s="106">
        <v>1140</v>
      </c>
    </row>
    <row r="239" spans="3:8" ht="15.75" customHeight="1">
      <c r="C239" s="72" t="s">
        <v>207</v>
      </c>
      <c r="D239" s="72" t="s">
        <v>208</v>
      </c>
      <c r="F239" s="82"/>
      <c r="G239" s="74">
        <f>G240</f>
        <v>120</v>
      </c>
      <c r="H239" s="74">
        <f>H240</f>
        <v>40</v>
      </c>
    </row>
    <row r="240" spans="3:8" ht="15.75" customHeight="1">
      <c r="C240" s="78"/>
      <c r="D240" s="72" t="s">
        <v>304</v>
      </c>
      <c r="F240" s="82"/>
      <c r="G240" s="74">
        <v>120</v>
      </c>
      <c r="H240" s="106">
        <v>40</v>
      </c>
    </row>
    <row r="241" spans="3:8" ht="15.75" customHeight="1">
      <c r="C241" s="78"/>
      <c r="F241" s="82"/>
      <c r="G241" s="74"/>
      <c r="H241" s="106"/>
    </row>
    <row r="242" spans="1:8" ht="15.75" customHeight="1">
      <c r="A242" s="81" t="s">
        <v>28</v>
      </c>
      <c r="B242" s="82"/>
      <c r="C242" s="82" t="s">
        <v>218</v>
      </c>
      <c r="D242" s="89"/>
      <c r="E242" s="89"/>
      <c r="F242" s="82"/>
      <c r="G242" s="115">
        <f>SUM(G243:G245)</f>
        <v>360</v>
      </c>
      <c r="H242" s="115">
        <f>SUM(H243:H245)</f>
        <v>360</v>
      </c>
    </row>
    <row r="243" spans="4:8" ht="15.75" customHeight="1">
      <c r="D243" s="88" t="s">
        <v>219</v>
      </c>
      <c r="F243" s="82"/>
      <c r="G243" s="74">
        <v>322</v>
      </c>
      <c r="H243" s="106">
        <v>322</v>
      </c>
    </row>
    <row r="244" spans="4:8" ht="15.75" customHeight="1">
      <c r="D244" s="88" t="s">
        <v>221</v>
      </c>
      <c r="F244" s="82"/>
      <c r="G244" s="74">
        <v>15</v>
      </c>
      <c r="H244" s="106">
        <v>15</v>
      </c>
    </row>
    <row r="245" spans="4:8" ht="15.75" customHeight="1">
      <c r="D245" s="88" t="s">
        <v>222</v>
      </c>
      <c r="F245" s="82"/>
      <c r="G245" s="74">
        <v>23</v>
      </c>
      <c r="H245" s="106">
        <v>23</v>
      </c>
    </row>
    <row r="246" spans="6:8" ht="15.75" customHeight="1">
      <c r="F246" s="82"/>
      <c r="G246" s="115"/>
      <c r="H246" s="106"/>
    </row>
    <row r="247" spans="1:8" ht="15.75" customHeight="1">
      <c r="A247" s="81" t="s">
        <v>30</v>
      </c>
      <c r="B247" s="82"/>
      <c r="C247" s="82" t="s">
        <v>31</v>
      </c>
      <c r="D247" s="82"/>
      <c r="E247" s="82"/>
      <c r="G247" s="85">
        <f>G248+G254+G258</f>
        <v>2540</v>
      </c>
      <c r="H247" s="85">
        <f>H248+H254+H258</f>
        <v>2886</v>
      </c>
    </row>
    <row r="248" spans="1:8" ht="15.75" customHeight="1">
      <c r="A248" s="91"/>
      <c r="B248" s="72" t="s">
        <v>223</v>
      </c>
      <c r="C248" s="88"/>
      <c r="D248" s="72" t="s">
        <v>224</v>
      </c>
      <c r="E248" s="91"/>
      <c r="G248" s="116">
        <f>G249+G251</f>
        <v>1700</v>
      </c>
      <c r="H248" s="116">
        <f>H249+H251</f>
        <v>2146</v>
      </c>
    </row>
    <row r="249" spans="3:8" ht="15.75" customHeight="1">
      <c r="C249" s="72" t="s">
        <v>225</v>
      </c>
      <c r="D249" s="72" t="s">
        <v>226</v>
      </c>
      <c r="E249" s="91"/>
      <c r="G249" s="116">
        <f>G250</f>
        <v>200</v>
      </c>
      <c r="H249" s="116">
        <f>H250</f>
        <v>0</v>
      </c>
    </row>
    <row r="250" spans="5:8" ht="15.75" customHeight="1">
      <c r="E250" s="91" t="s">
        <v>229</v>
      </c>
      <c r="G250" s="67">
        <v>200</v>
      </c>
      <c r="H250" s="117">
        <v>0</v>
      </c>
    </row>
    <row r="251" spans="3:8" ht="15.75" customHeight="1">
      <c r="C251" s="72" t="s">
        <v>230</v>
      </c>
      <c r="D251" s="72" t="s">
        <v>231</v>
      </c>
      <c r="G251" s="67">
        <f>SUM(G252:G253)</f>
        <v>1500</v>
      </c>
      <c r="H251" s="67">
        <f>SUM(H252:H253)</f>
        <v>2146</v>
      </c>
    </row>
    <row r="252" spans="5:8" ht="15.75" customHeight="1">
      <c r="E252" s="88" t="s">
        <v>294</v>
      </c>
      <c r="G252" s="67">
        <v>1300</v>
      </c>
      <c r="H252" s="117">
        <v>1400</v>
      </c>
    </row>
    <row r="253" spans="1:8" ht="15.75" customHeight="1">
      <c r="A253" s="81"/>
      <c r="B253" s="82"/>
      <c r="C253" s="82"/>
      <c r="D253" s="82"/>
      <c r="E253" s="88" t="s">
        <v>233</v>
      </c>
      <c r="G253" s="67">
        <v>200</v>
      </c>
      <c r="H253" s="117">
        <v>746</v>
      </c>
    </row>
    <row r="254" spans="1:8" ht="15.75" customHeight="1">
      <c r="A254" s="91"/>
      <c r="B254" s="72" t="s">
        <v>244</v>
      </c>
      <c r="C254" s="88"/>
      <c r="D254" s="72" t="s">
        <v>245</v>
      </c>
      <c r="E254" s="88"/>
      <c r="G254" s="67">
        <f>G255+G256</f>
        <v>300</v>
      </c>
      <c r="H254" s="67">
        <f>H255+H256</f>
        <v>140</v>
      </c>
    </row>
    <row r="255" spans="3:8" ht="15.75" customHeight="1">
      <c r="C255" s="72" t="s">
        <v>253</v>
      </c>
      <c r="D255" s="72" t="s">
        <v>254</v>
      </c>
      <c r="G255" s="67">
        <v>200</v>
      </c>
      <c r="H255" s="117">
        <v>100</v>
      </c>
    </row>
    <row r="256" spans="3:8" ht="15.75" customHeight="1">
      <c r="C256" s="72" t="s">
        <v>255</v>
      </c>
      <c r="D256" s="72" t="s">
        <v>256</v>
      </c>
      <c r="G256" s="67">
        <f>G257</f>
        <v>100</v>
      </c>
      <c r="H256" s="67">
        <f>H257</f>
        <v>40</v>
      </c>
    </row>
    <row r="257" spans="5:8" ht="15.75" customHeight="1">
      <c r="E257" s="88" t="s">
        <v>258</v>
      </c>
      <c r="G257" s="67">
        <v>100</v>
      </c>
      <c r="H257" s="117">
        <v>40</v>
      </c>
    </row>
    <row r="258" spans="1:8" ht="15.75" customHeight="1">
      <c r="A258" s="91"/>
      <c r="B258" s="72" t="s">
        <v>268</v>
      </c>
      <c r="C258" s="88"/>
      <c r="D258" s="72" t="s">
        <v>269</v>
      </c>
      <c r="E258" s="88"/>
      <c r="G258" s="116">
        <f>G259</f>
        <v>540</v>
      </c>
      <c r="H258" s="116">
        <f>H259</f>
        <v>600</v>
      </c>
    </row>
    <row r="259" spans="3:8" ht="15.75" customHeight="1">
      <c r="C259" s="72" t="s">
        <v>270</v>
      </c>
      <c r="D259" s="72" t="s">
        <v>271</v>
      </c>
      <c r="G259" s="116">
        <v>540</v>
      </c>
      <c r="H259" s="117">
        <v>600</v>
      </c>
    </row>
    <row r="260" spans="4:8" ht="15.75" customHeight="1">
      <c r="D260" s="88"/>
      <c r="E260" s="88"/>
      <c r="G260" s="116"/>
      <c r="H260" s="64"/>
    </row>
    <row r="261" spans="1:8" ht="15.75" customHeight="1">
      <c r="A261" s="30" t="s">
        <v>130</v>
      </c>
      <c r="B261" s="44"/>
      <c r="C261" s="44"/>
      <c r="D261" s="44"/>
      <c r="E261" s="44"/>
      <c r="F261" s="109">
        <v>10.5</v>
      </c>
      <c r="G261" s="118">
        <f>G262+G272+G277+G305+G311</f>
        <v>108735</v>
      </c>
      <c r="H261" s="118">
        <f>H262+H272+H277+H305+H311</f>
        <v>100503</v>
      </c>
    </row>
    <row r="262" spans="1:8" ht="15.75" customHeight="1">
      <c r="A262" s="81" t="s">
        <v>26</v>
      </c>
      <c r="B262" s="82"/>
      <c r="C262" s="82" t="s">
        <v>201</v>
      </c>
      <c r="D262" s="82"/>
      <c r="E262" s="82"/>
      <c r="F262" s="119"/>
      <c r="G262" s="115">
        <f>SUM(G263)</f>
        <v>17055</v>
      </c>
      <c r="H262" s="115">
        <f>SUM(H263)</f>
        <v>20379</v>
      </c>
    </row>
    <row r="263" spans="2:8" ht="15.75" customHeight="1">
      <c r="B263" s="72" t="s">
        <v>202</v>
      </c>
      <c r="D263" s="72" t="s">
        <v>203</v>
      </c>
      <c r="G263" s="74">
        <f>SUM(G264:G270)</f>
        <v>17055</v>
      </c>
      <c r="H263" s="74">
        <f>SUM(H264:H270)</f>
        <v>20379</v>
      </c>
    </row>
    <row r="264" spans="1:8" ht="15.75" customHeight="1">
      <c r="A264" s="1"/>
      <c r="C264" s="72" t="s">
        <v>204</v>
      </c>
      <c r="D264" s="72" t="s">
        <v>205</v>
      </c>
      <c r="G264" s="74">
        <v>15562</v>
      </c>
      <c r="H264" s="63">
        <v>16088</v>
      </c>
    </row>
    <row r="265" spans="1:8" ht="15.75" customHeight="1">
      <c r="A265" s="1"/>
      <c r="D265" s="72" t="s">
        <v>206</v>
      </c>
      <c r="G265" s="74"/>
      <c r="H265" s="63">
        <v>1213</v>
      </c>
    </row>
    <row r="266" spans="3:8" ht="15.75" customHeight="1">
      <c r="C266" s="72" t="s">
        <v>207</v>
      </c>
      <c r="D266" s="72" t="s">
        <v>208</v>
      </c>
      <c r="G266" s="74">
        <v>1230</v>
      </c>
      <c r="H266" s="63">
        <v>1182</v>
      </c>
    </row>
    <row r="267" spans="3:8" ht="15.75" customHeight="1">
      <c r="C267" s="72" t="s">
        <v>308</v>
      </c>
      <c r="D267" s="72" t="s">
        <v>309</v>
      </c>
      <c r="G267" s="74">
        <v>72</v>
      </c>
      <c r="H267" s="63">
        <v>72</v>
      </c>
    </row>
    <row r="268" spans="3:8" ht="15.75" customHeight="1">
      <c r="C268" s="72" t="s">
        <v>318</v>
      </c>
      <c r="D268" s="72" t="s">
        <v>319</v>
      </c>
      <c r="G268" s="74">
        <v>191</v>
      </c>
      <c r="H268" s="63">
        <v>191</v>
      </c>
    </row>
    <row r="269" spans="4:8" ht="15.75" customHeight="1">
      <c r="D269" s="72" t="s">
        <v>304</v>
      </c>
      <c r="G269" s="74">
        <v>0</v>
      </c>
      <c r="H269" s="63">
        <v>20</v>
      </c>
    </row>
    <row r="270" spans="4:8" ht="15.75" customHeight="1">
      <c r="D270" s="72" t="s">
        <v>320</v>
      </c>
      <c r="G270" s="74">
        <v>0</v>
      </c>
      <c r="H270" s="63">
        <v>1613</v>
      </c>
    </row>
    <row r="271" ht="15.75" customHeight="1">
      <c r="G271" s="74"/>
    </row>
    <row r="272" spans="1:8" ht="15.75" customHeight="1">
      <c r="A272" s="81" t="s">
        <v>28</v>
      </c>
      <c r="B272" s="82"/>
      <c r="C272" s="82" t="s">
        <v>218</v>
      </c>
      <c r="D272" s="89"/>
      <c r="E272" s="89"/>
      <c r="G272" s="115">
        <f>SUM(G273:G275)</f>
        <v>4630</v>
      </c>
      <c r="H272" s="115">
        <f>SUM(H273:H275)</f>
        <v>5358</v>
      </c>
    </row>
    <row r="273" spans="4:8" ht="15.75" customHeight="1">
      <c r="D273" s="88" t="s">
        <v>219</v>
      </c>
      <c r="G273" s="74">
        <v>4251</v>
      </c>
      <c r="H273" s="63">
        <v>4979</v>
      </c>
    </row>
    <row r="274" spans="4:8" ht="15.75" customHeight="1">
      <c r="D274" s="88" t="s">
        <v>221</v>
      </c>
      <c r="G274" s="74">
        <v>145</v>
      </c>
      <c r="H274" s="63">
        <v>145</v>
      </c>
    </row>
    <row r="275" spans="4:8" ht="15.75" customHeight="1">
      <c r="D275" s="88" t="s">
        <v>222</v>
      </c>
      <c r="G275" s="74">
        <v>234</v>
      </c>
      <c r="H275" s="63">
        <v>234</v>
      </c>
    </row>
    <row r="276" ht="15.75" customHeight="1">
      <c r="G276" s="74"/>
    </row>
    <row r="277" spans="1:8" ht="15.75" customHeight="1">
      <c r="A277" s="81" t="s">
        <v>30</v>
      </c>
      <c r="B277" s="82"/>
      <c r="C277" s="82" t="s">
        <v>31</v>
      </c>
      <c r="D277" s="82"/>
      <c r="E277" s="82"/>
      <c r="G277" s="115">
        <f>G278+G287+G292+G302</f>
        <v>17550</v>
      </c>
      <c r="H277" s="115">
        <f>H278+H287+H292+H302</f>
        <v>18781</v>
      </c>
    </row>
    <row r="278" spans="1:8" ht="15.75" customHeight="1">
      <c r="A278" s="91"/>
      <c r="B278" s="72" t="s">
        <v>223</v>
      </c>
      <c r="C278" s="88"/>
      <c r="D278" s="72" t="s">
        <v>224</v>
      </c>
      <c r="E278" s="91"/>
      <c r="G278" s="74">
        <f>G279+G282</f>
        <v>5150</v>
      </c>
      <c r="H278" s="74">
        <f>H279+H282</f>
        <v>5443</v>
      </c>
    </row>
    <row r="279" spans="3:8" ht="15.75" customHeight="1">
      <c r="C279" s="72" t="s">
        <v>225</v>
      </c>
      <c r="D279" s="72" t="s">
        <v>226</v>
      </c>
      <c r="E279" s="91"/>
      <c r="G279" s="74">
        <f>SUM(G280:G281)</f>
        <v>950</v>
      </c>
      <c r="H279" s="74">
        <f>SUM(H280:H281)</f>
        <v>150</v>
      </c>
    </row>
    <row r="280" spans="5:8" ht="15.75" customHeight="1">
      <c r="E280" s="91" t="s">
        <v>321</v>
      </c>
      <c r="G280" s="74">
        <v>50</v>
      </c>
      <c r="H280" s="63">
        <v>50</v>
      </c>
    </row>
    <row r="281" spans="5:8" ht="15.75" customHeight="1">
      <c r="E281" s="91" t="s">
        <v>229</v>
      </c>
      <c r="G281" s="74">
        <v>900</v>
      </c>
      <c r="H281" s="63">
        <v>100</v>
      </c>
    </row>
    <row r="282" spans="3:8" ht="15.75" customHeight="1">
      <c r="C282" s="72" t="s">
        <v>230</v>
      </c>
      <c r="D282" s="72" t="s">
        <v>231</v>
      </c>
      <c r="G282" s="74">
        <f>SUM(G283:G286)</f>
        <v>4200</v>
      </c>
      <c r="H282" s="74">
        <f>SUM(H283:H286)</f>
        <v>5293</v>
      </c>
    </row>
    <row r="283" spans="1:8" ht="15.75" customHeight="1">
      <c r="A283" s="81"/>
      <c r="B283" s="82"/>
      <c r="C283" s="82"/>
      <c r="D283" s="82"/>
      <c r="E283" s="88" t="s">
        <v>232</v>
      </c>
      <c r="G283" s="74">
        <v>100</v>
      </c>
      <c r="H283" s="63">
        <v>100</v>
      </c>
    </row>
    <row r="284" spans="1:8" ht="15.75" customHeight="1">
      <c r="A284" s="81"/>
      <c r="B284" s="82"/>
      <c r="C284" s="82"/>
      <c r="D284" s="82"/>
      <c r="E284" s="88" t="s">
        <v>294</v>
      </c>
      <c r="G284" s="74">
        <v>1500</v>
      </c>
      <c r="H284" s="63">
        <v>1500</v>
      </c>
    </row>
    <row r="285" spans="1:8" ht="15.75" customHeight="1">
      <c r="A285" s="81"/>
      <c r="B285" s="82"/>
      <c r="C285" s="82"/>
      <c r="D285" s="82"/>
      <c r="E285" s="88" t="s">
        <v>306</v>
      </c>
      <c r="G285" s="74">
        <v>600</v>
      </c>
      <c r="H285" s="63">
        <v>300</v>
      </c>
    </row>
    <row r="286" spans="1:8" ht="15.75" customHeight="1">
      <c r="A286" s="81"/>
      <c r="B286" s="82"/>
      <c r="C286" s="82"/>
      <c r="D286" s="82"/>
      <c r="E286" s="88" t="s">
        <v>233</v>
      </c>
      <c r="G286" s="74">
        <v>2000</v>
      </c>
      <c r="H286" s="63">
        <v>3393</v>
      </c>
    </row>
    <row r="287" spans="1:8" ht="15.75" customHeight="1">
      <c r="A287" s="91"/>
      <c r="B287" s="72" t="s">
        <v>234</v>
      </c>
      <c r="C287" s="88"/>
      <c r="D287" s="72" t="s">
        <v>235</v>
      </c>
      <c r="E287" s="88"/>
      <c r="G287" s="74">
        <f>G288+G290</f>
        <v>400</v>
      </c>
      <c r="H287" s="74">
        <f>H288+H290</f>
        <v>329</v>
      </c>
    </row>
    <row r="288" spans="3:8" ht="15.75" customHeight="1">
      <c r="C288" s="72" t="s">
        <v>236</v>
      </c>
      <c r="D288" s="72" t="s">
        <v>237</v>
      </c>
      <c r="G288" s="74">
        <f>G289</f>
        <v>100</v>
      </c>
      <c r="H288" s="74">
        <f>H289</f>
        <v>84</v>
      </c>
    </row>
    <row r="289" spans="5:8" ht="15.75" customHeight="1">
      <c r="E289" s="88" t="s">
        <v>239</v>
      </c>
      <c r="G289" s="74">
        <v>100</v>
      </c>
      <c r="H289" s="63">
        <v>84</v>
      </c>
    </row>
    <row r="290" spans="3:8" ht="15.75" customHeight="1">
      <c r="C290" s="72" t="s">
        <v>241</v>
      </c>
      <c r="D290" s="72" t="s">
        <v>242</v>
      </c>
      <c r="G290" s="74">
        <f>G291</f>
        <v>300</v>
      </c>
      <c r="H290" s="74">
        <f>H291</f>
        <v>245</v>
      </c>
    </row>
    <row r="291" spans="5:8" ht="15.75" customHeight="1">
      <c r="E291" s="88" t="s">
        <v>243</v>
      </c>
      <c r="G291" s="74">
        <v>300</v>
      </c>
      <c r="H291" s="63">
        <v>245</v>
      </c>
    </row>
    <row r="292" spans="1:8" ht="15.75" customHeight="1">
      <c r="A292" s="91"/>
      <c r="B292" s="72" t="s">
        <v>244</v>
      </c>
      <c r="C292" s="88"/>
      <c r="D292" s="72" t="s">
        <v>245</v>
      </c>
      <c r="E292" s="88"/>
      <c r="G292" s="74">
        <f>G293+G297+G298</f>
        <v>8500</v>
      </c>
      <c r="H292" s="74">
        <f>H293+H297+H298</f>
        <v>9509</v>
      </c>
    </row>
    <row r="293" spans="3:8" ht="15.75" customHeight="1">
      <c r="C293" s="72" t="s">
        <v>246</v>
      </c>
      <c r="D293" s="72" t="s">
        <v>247</v>
      </c>
      <c r="G293" s="74">
        <f>SUM(G294:G296)</f>
        <v>1500</v>
      </c>
      <c r="H293" s="74">
        <f>SUM(H294:H296)</f>
        <v>1855</v>
      </c>
    </row>
    <row r="294" spans="5:8" ht="15.75" customHeight="1">
      <c r="E294" s="88" t="s">
        <v>248</v>
      </c>
      <c r="G294" s="74">
        <v>200</v>
      </c>
      <c r="H294" s="63">
        <v>200</v>
      </c>
    </row>
    <row r="295" spans="5:8" ht="15.75" customHeight="1">
      <c r="E295" s="88" t="s">
        <v>249</v>
      </c>
      <c r="G295" s="74">
        <v>300</v>
      </c>
      <c r="H295" s="63">
        <v>570</v>
      </c>
    </row>
    <row r="296" spans="5:8" ht="15.75" customHeight="1">
      <c r="E296" s="88" t="s">
        <v>250</v>
      </c>
      <c r="G296" s="74">
        <v>1000</v>
      </c>
      <c r="H296" s="63">
        <v>1085</v>
      </c>
    </row>
    <row r="297" spans="3:8" ht="15.75" customHeight="1">
      <c r="C297" s="72" t="s">
        <v>253</v>
      </c>
      <c r="D297" s="72" t="s">
        <v>254</v>
      </c>
      <c r="G297" s="74">
        <v>2800</v>
      </c>
      <c r="H297" s="63">
        <v>1350</v>
      </c>
    </row>
    <row r="298" spans="3:8" ht="15.75" customHeight="1">
      <c r="C298" s="72" t="s">
        <v>255</v>
      </c>
      <c r="D298" s="72" t="s">
        <v>256</v>
      </c>
      <c r="G298" s="74">
        <f>SUM(G299:G301)</f>
        <v>4200</v>
      </c>
      <c r="H298" s="74">
        <f>SUM(H299:H301)</f>
        <v>6304</v>
      </c>
    </row>
    <row r="299" spans="5:8" ht="15.75" customHeight="1">
      <c r="E299" s="88" t="s">
        <v>322</v>
      </c>
      <c r="G299" s="74">
        <v>1200</v>
      </c>
      <c r="H299" s="63">
        <v>1200</v>
      </c>
    </row>
    <row r="300" spans="5:8" ht="15.75" customHeight="1">
      <c r="E300" s="88" t="s">
        <v>323</v>
      </c>
      <c r="G300" s="74">
        <v>800</v>
      </c>
      <c r="H300" s="63">
        <v>897</v>
      </c>
    </row>
    <row r="301" spans="5:8" ht="15.75" customHeight="1">
      <c r="E301" s="88" t="s">
        <v>258</v>
      </c>
      <c r="G301" s="74">
        <v>2200</v>
      </c>
      <c r="H301" s="63">
        <v>4207</v>
      </c>
    </row>
    <row r="302" spans="1:8" ht="15.75" customHeight="1">
      <c r="A302" s="91"/>
      <c r="B302" s="72" t="s">
        <v>268</v>
      </c>
      <c r="C302" s="88"/>
      <c r="D302" s="72" t="s">
        <v>269</v>
      </c>
      <c r="E302" s="88"/>
      <c r="G302" s="74">
        <f>SUM(G303)</f>
        <v>3500</v>
      </c>
      <c r="H302" s="74">
        <f>SUM(H303)</f>
        <v>3500</v>
      </c>
    </row>
    <row r="303" spans="3:8" ht="15.75" customHeight="1">
      <c r="C303" s="72" t="s">
        <v>270</v>
      </c>
      <c r="D303" s="72" t="s">
        <v>271</v>
      </c>
      <c r="G303" s="74">
        <v>3500</v>
      </c>
      <c r="H303" s="63">
        <v>3500</v>
      </c>
    </row>
    <row r="304" spans="1:7" ht="15.75" customHeight="1">
      <c r="A304" s="120"/>
      <c r="G304" s="74"/>
    </row>
    <row r="305" spans="1:8" ht="15.75" customHeight="1">
      <c r="A305" s="101" t="s">
        <v>37</v>
      </c>
      <c r="C305" s="82" t="s">
        <v>38</v>
      </c>
      <c r="G305" s="115">
        <f>SUM(G306:G309)</f>
        <v>46500</v>
      </c>
      <c r="H305" s="115">
        <f>SUM(H306:H309)</f>
        <v>40052</v>
      </c>
    </row>
    <row r="306" spans="2:8" ht="15.75" customHeight="1">
      <c r="B306" s="72" t="s">
        <v>324</v>
      </c>
      <c r="D306" s="72" t="s">
        <v>325</v>
      </c>
      <c r="G306" s="74">
        <v>1181</v>
      </c>
      <c r="H306" s="63">
        <v>1421</v>
      </c>
    </row>
    <row r="307" spans="2:8" ht="15.75" customHeight="1">
      <c r="B307" s="72" t="s">
        <v>300</v>
      </c>
      <c r="D307" s="72" t="s">
        <v>301</v>
      </c>
      <c r="G307" s="74">
        <v>35433</v>
      </c>
      <c r="H307" s="63">
        <v>27931</v>
      </c>
    </row>
    <row r="308" spans="2:8" ht="15.75" customHeight="1">
      <c r="B308" s="72" t="s">
        <v>326</v>
      </c>
      <c r="D308" s="72" t="s">
        <v>305</v>
      </c>
      <c r="G308" s="74">
        <v>0</v>
      </c>
      <c r="H308" s="63">
        <v>3483</v>
      </c>
    </row>
    <row r="309" spans="2:8" ht="15.75" customHeight="1">
      <c r="B309" s="72" t="s">
        <v>302</v>
      </c>
      <c r="D309" s="72" t="s">
        <v>303</v>
      </c>
      <c r="G309" s="74">
        <v>9886</v>
      </c>
      <c r="H309" s="63">
        <v>7217</v>
      </c>
    </row>
    <row r="310" ht="15.75" customHeight="1">
      <c r="G310" s="74"/>
    </row>
    <row r="311" spans="1:8" ht="15.75" customHeight="1">
      <c r="A311" s="5" t="s">
        <v>39</v>
      </c>
      <c r="B311" s="1"/>
      <c r="C311" s="5" t="s">
        <v>40</v>
      </c>
      <c r="D311" s="1"/>
      <c r="E311" s="1"/>
      <c r="G311" s="115">
        <f>SUM(G312:G313)</f>
        <v>23000</v>
      </c>
      <c r="H311" s="115">
        <f>SUM(H312:H313)</f>
        <v>15933</v>
      </c>
    </row>
    <row r="312" spans="1:8" ht="15.75" customHeight="1">
      <c r="A312" s="1"/>
      <c r="B312" s="1" t="s">
        <v>327</v>
      </c>
      <c r="C312" s="1"/>
      <c r="D312" s="1" t="s">
        <v>328</v>
      </c>
      <c r="E312" s="1"/>
      <c r="G312" s="74">
        <v>18110</v>
      </c>
      <c r="H312" s="63">
        <v>11933</v>
      </c>
    </row>
    <row r="313" spans="1:8" ht="15.75" customHeight="1">
      <c r="A313" s="1"/>
      <c r="B313" s="1" t="s">
        <v>329</v>
      </c>
      <c r="C313" s="1"/>
      <c r="D313" s="1" t="s">
        <v>330</v>
      </c>
      <c r="E313" s="1"/>
      <c r="G313" s="74">
        <v>4890</v>
      </c>
      <c r="H313" s="63">
        <v>4000</v>
      </c>
    </row>
    <row r="314" ht="15.75" customHeight="1">
      <c r="G314" s="74"/>
    </row>
    <row r="315" spans="1:8" ht="15.75" customHeight="1">
      <c r="A315" s="30" t="s">
        <v>331</v>
      </c>
      <c r="B315" s="44"/>
      <c r="C315" s="44"/>
      <c r="D315" s="44"/>
      <c r="E315" s="44"/>
      <c r="F315" s="44"/>
      <c r="G315" s="42">
        <f>G316+G333</f>
        <v>3320</v>
      </c>
      <c r="H315" s="42">
        <f>H316+H333</f>
        <v>3320</v>
      </c>
    </row>
    <row r="316" spans="1:8" ht="15.75" customHeight="1">
      <c r="A316" s="81" t="s">
        <v>30</v>
      </c>
      <c r="B316" s="82"/>
      <c r="C316" s="82" t="s">
        <v>31</v>
      </c>
      <c r="D316" s="82"/>
      <c r="E316" s="82"/>
      <c r="G316" s="115">
        <f>G320+G323+G331</f>
        <v>1000</v>
      </c>
      <c r="H316" s="115">
        <f>H320+H323+H331+H317</f>
        <v>1000</v>
      </c>
    </row>
    <row r="317" spans="1:8" ht="15.75" customHeight="1">
      <c r="A317" s="81"/>
      <c r="B317" s="82"/>
      <c r="C317" s="88"/>
      <c r="D317" s="72" t="s">
        <v>224</v>
      </c>
      <c r="E317" s="91"/>
      <c r="G317" s="115"/>
      <c r="H317" s="115">
        <f>H318</f>
        <v>50</v>
      </c>
    </row>
    <row r="318" spans="1:8" ht="15.75" customHeight="1">
      <c r="A318" s="81"/>
      <c r="B318" s="82"/>
      <c r="C318" s="72" t="s">
        <v>225</v>
      </c>
      <c r="D318" s="72" t="s">
        <v>226</v>
      </c>
      <c r="E318" s="91"/>
      <c r="G318" s="115"/>
      <c r="H318" s="74">
        <f>H319</f>
        <v>50</v>
      </c>
    </row>
    <row r="319" spans="1:8" ht="15.75" customHeight="1">
      <c r="A319" s="81"/>
      <c r="B319" s="82"/>
      <c r="E319" s="91" t="s">
        <v>227</v>
      </c>
      <c r="G319" s="115"/>
      <c r="H319" s="74">
        <v>50</v>
      </c>
    </row>
    <row r="320" spans="1:8" ht="15.75" customHeight="1">
      <c r="A320" s="91"/>
      <c r="B320" s="72" t="s">
        <v>234</v>
      </c>
      <c r="C320" s="88"/>
      <c r="D320" s="72" t="s">
        <v>235</v>
      </c>
      <c r="E320" s="88"/>
      <c r="G320" s="74">
        <f>SUM(G321)</f>
        <v>150</v>
      </c>
      <c r="H320" s="74">
        <f>SUM(H321)</f>
        <v>120</v>
      </c>
    </row>
    <row r="321" spans="3:8" ht="15.75" customHeight="1">
      <c r="C321" s="72" t="s">
        <v>241</v>
      </c>
      <c r="D321" s="72" t="s">
        <v>242</v>
      </c>
      <c r="G321" s="74">
        <f>SUM(G322)</f>
        <v>150</v>
      </c>
      <c r="H321" s="74">
        <f>SUM(H322)</f>
        <v>120</v>
      </c>
    </row>
    <row r="322" spans="5:8" ht="15.75" customHeight="1">
      <c r="E322" s="88" t="s">
        <v>243</v>
      </c>
      <c r="G322" s="74">
        <v>150</v>
      </c>
      <c r="H322" s="63">
        <v>120</v>
      </c>
    </row>
    <row r="323" spans="1:8" ht="15.75" customHeight="1">
      <c r="A323" s="91"/>
      <c r="B323" s="72" t="s">
        <v>244</v>
      </c>
      <c r="C323" s="88"/>
      <c r="D323" s="72" t="s">
        <v>245</v>
      </c>
      <c r="E323" s="88"/>
      <c r="G323" s="74">
        <f>G324+G328+G329</f>
        <v>650</v>
      </c>
      <c r="H323" s="74">
        <f>H324+H328+H329</f>
        <v>630</v>
      </c>
    </row>
    <row r="324" spans="3:8" ht="15.75" customHeight="1">
      <c r="C324" s="72" t="s">
        <v>246</v>
      </c>
      <c r="D324" s="72" t="s">
        <v>247</v>
      </c>
      <c r="G324" s="74">
        <f>SUM(G325:G327)</f>
        <v>530</v>
      </c>
      <c r="H324" s="74">
        <f>SUM(H325:H327)</f>
        <v>510</v>
      </c>
    </row>
    <row r="325" spans="5:8" ht="15.75" customHeight="1">
      <c r="E325" s="88" t="s">
        <v>248</v>
      </c>
      <c r="G325" s="74">
        <v>400</v>
      </c>
      <c r="H325" s="63">
        <v>280</v>
      </c>
    </row>
    <row r="326" spans="5:8" ht="15.75" customHeight="1">
      <c r="E326" s="88" t="s">
        <v>249</v>
      </c>
      <c r="G326" s="74">
        <v>100</v>
      </c>
      <c r="H326" s="63">
        <v>180</v>
      </c>
    </row>
    <row r="327" spans="5:8" ht="15.75" customHeight="1">
      <c r="E327" s="88" t="s">
        <v>250</v>
      </c>
      <c r="G327" s="74">
        <v>30</v>
      </c>
      <c r="H327" s="63">
        <v>50</v>
      </c>
    </row>
    <row r="328" spans="3:8" ht="15.75" customHeight="1">
      <c r="C328" s="72" t="s">
        <v>253</v>
      </c>
      <c r="D328" s="72" t="s">
        <v>254</v>
      </c>
      <c r="G328" s="74">
        <v>80</v>
      </c>
      <c r="H328" s="63">
        <v>105</v>
      </c>
    </row>
    <row r="329" spans="3:8" ht="15.75" customHeight="1">
      <c r="C329" s="72" t="s">
        <v>255</v>
      </c>
      <c r="D329" s="72" t="s">
        <v>256</v>
      </c>
      <c r="G329" s="74">
        <f>SUM(G330)</f>
        <v>40</v>
      </c>
      <c r="H329" s="74">
        <f>SUM(H330)</f>
        <v>15</v>
      </c>
    </row>
    <row r="330" spans="5:8" ht="15.75" customHeight="1">
      <c r="E330" s="88" t="s">
        <v>258</v>
      </c>
      <c r="G330" s="74">
        <v>40</v>
      </c>
      <c r="H330" s="63">
        <v>15</v>
      </c>
    </row>
    <row r="331" spans="1:8" ht="15.75" customHeight="1">
      <c r="A331" s="91"/>
      <c r="B331" s="72" t="s">
        <v>268</v>
      </c>
      <c r="C331" s="88"/>
      <c r="D331" s="72" t="s">
        <v>269</v>
      </c>
      <c r="E331" s="88"/>
      <c r="G331" s="74">
        <f>SUM(G332)</f>
        <v>200</v>
      </c>
      <c r="H331" s="74">
        <f>SUM(H332)</f>
        <v>200</v>
      </c>
    </row>
    <row r="332" spans="3:8" ht="15.75" customHeight="1">
      <c r="C332" s="72" t="s">
        <v>270</v>
      </c>
      <c r="D332" s="72" t="s">
        <v>271</v>
      </c>
      <c r="G332" s="74">
        <v>200</v>
      </c>
      <c r="H332" s="63">
        <v>200</v>
      </c>
    </row>
    <row r="333" spans="1:8" ht="15.75" customHeight="1">
      <c r="A333" s="81" t="s">
        <v>34</v>
      </c>
      <c r="B333" s="82"/>
      <c r="C333" s="82" t="s">
        <v>35</v>
      </c>
      <c r="D333" s="82"/>
      <c r="E333" s="82"/>
      <c r="G333" s="115">
        <f>SUM(G334)</f>
        <v>2320</v>
      </c>
      <c r="H333" s="115">
        <f>SUM(H334)</f>
        <v>2320</v>
      </c>
    </row>
    <row r="334" spans="3:8" ht="15.75" customHeight="1">
      <c r="C334" s="72" t="s">
        <v>279</v>
      </c>
      <c r="D334" s="72" t="s">
        <v>280</v>
      </c>
      <c r="E334" s="52"/>
      <c r="G334" s="74">
        <v>2320</v>
      </c>
      <c r="H334" s="63">
        <v>2320</v>
      </c>
    </row>
    <row r="335" spans="5:7" ht="15.75" customHeight="1">
      <c r="E335" s="52"/>
      <c r="G335" s="74"/>
    </row>
    <row r="336" spans="1:8" ht="15.75" customHeight="1">
      <c r="A336" s="30" t="s">
        <v>332</v>
      </c>
      <c r="B336" s="44"/>
      <c r="C336" s="44"/>
      <c r="D336" s="44"/>
      <c r="E336" s="44"/>
      <c r="F336" s="44"/>
      <c r="G336" s="42">
        <f>SUM(G337)</f>
        <v>903</v>
      </c>
      <c r="H336" s="42">
        <f>SUM(H337)</f>
        <v>903</v>
      </c>
    </row>
    <row r="337" spans="1:8" ht="15.75" customHeight="1">
      <c r="A337" s="81" t="s">
        <v>34</v>
      </c>
      <c r="B337" s="82"/>
      <c r="C337" s="82" t="s">
        <v>35</v>
      </c>
      <c r="D337" s="82"/>
      <c r="E337" s="82"/>
      <c r="G337" s="74">
        <f>G338</f>
        <v>903</v>
      </c>
      <c r="H337" s="74">
        <f>H338</f>
        <v>903</v>
      </c>
    </row>
    <row r="338" spans="3:8" ht="15.75" customHeight="1">
      <c r="C338" s="72" t="s">
        <v>275</v>
      </c>
      <c r="D338" s="72" t="s">
        <v>276</v>
      </c>
      <c r="G338" s="74">
        <v>903</v>
      </c>
      <c r="H338" s="63">
        <v>903</v>
      </c>
    </row>
    <row r="339" spans="5:7" ht="15.75" customHeight="1">
      <c r="E339" s="52"/>
      <c r="G339" s="74"/>
    </row>
    <row r="340" ht="15.75" customHeight="1">
      <c r="G340" s="74"/>
    </row>
    <row r="341" spans="1:8" ht="15.75" customHeight="1">
      <c r="A341" s="30" t="s">
        <v>132</v>
      </c>
      <c r="B341" s="44"/>
      <c r="C341" s="44"/>
      <c r="D341" s="44"/>
      <c r="E341" s="44"/>
      <c r="F341" s="44"/>
      <c r="G341" s="42">
        <f>G342+G356</f>
        <v>3500</v>
      </c>
      <c r="H341" s="42">
        <f>H342+H356</f>
        <v>3500</v>
      </c>
    </row>
    <row r="342" spans="1:8" ht="15.75" customHeight="1">
      <c r="A342" s="81" t="s">
        <v>30</v>
      </c>
      <c r="B342" s="82"/>
      <c r="C342" s="82" t="s">
        <v>31</v>
      </c>
      <c r="D342" s="82"/>
      <c r="E342" s="82"/>
      <c r="G342" s="115">
        <f>G346+G354+G343</f>
        <v>1000</v>
      </c>
      <c r="H342" s="115">
        <f>H346+H354+H343</f>
        <v>1000</v>
      </c>
    </row>
    <row r="343" spans="1:8" ht="15.75" customHeight="1">
      <c r="A343" s="91"/>
      <c r="B343" s="72" t="s">
        <v>234</v>
      </c>
      <c r="C343" s="88"/>
      <c r="D343" s="72" t="s">
        <v>235</v>
      </c>
      <c r="E343" s="88"/>
      <c r="G343" s="115">
        <f>G344</f>
        <v>0</v>
      </c>
      <c r="H343" s="115">
        <f>H344</f>
        <v>40</v>
      </c>
    </row>
    <row r="344" spans="3:8" ht="15.75" customHeight="1">
      <c r="C344" s="72" t="s">
        <v>241</v>
      </c>
      <c r="D344" s="72" t="s">
        <v>242</v>
      </c>
      <c r="G344" s="74">
        <f>G345</f>
        <v>0</v>
      </c>
      <c r="H344" s="74">
        <f>H345</f>
        <v>40</v>
      </c>
    </row>
    <row r="345" spans="5:8" ht="15.75" customHeight="1">
      <c r="E345" s="88" t="s">
        <v>243</v>
      </c>
      <c r="G345" s="74">
        <v>0</v>
      </c>
      <c r="H345" s="63">
        <v>40</v>
      </c>
    </row>
    <row r="346" spans="1:8" ht="15.75" customHeight="1">
      <c r="A346" s="91"/>
      <c r="B346" s="72" t="s">
        <v>244</v>
      </c>
      <c r="C346" s="88"/>
      <c r="D346" s="72" t="s">
        <v>245</v>
      </c>
      <c r="E346" s="88"/>
      <c r="G346" s="115">
        <f>G347+G351+G352</f>
        <v>800</v>
      </c>
      <c r="H346" s="115">
        <f>H347+H351+H352</f>
        <v>760</v>
      </c>
    </row>
    <row r="347" spans="3:8" ht="15.75" customHeight="1">
      <c r="C347" s="72" t="s">
        <v>246</v>
      </c>
      <c r="D347" s="72" t="s">
        <v>247</v>
      </c>
      <c r="G347" s="74">
        <f>SUM(G348:G350)</f>
        <v>500</v>
      </c>
      <c r="H347" s="74">
        <f>SUM(H348:H350)</f>
        <v>460</v>
      </c>
    </row>
    <row r="348" spans="5:8" ht="15.75" customHeight="1">
      <c r="E348" s="88" t="s">
        <v>248</v>
      </c>
      <c r="G348" s="74">
        <v>300</v>
      </c>
      <c r="H348" s="63">
        <v>300</v>
      </c>
    </row>
    <row r="349" spans="5:8" ht="15.75" customHeight="1">
      <c r="E349" s="88" t="s">
        <v>249</v>
      </c>
      <c r="G349" s="74">
        <v>100</v>
      </c>
      <c r="H349" s="63">
        <v>80</v>
      </c>
    </row>
    <row r="350" spans="5:8" ht="15.75" customHeight="1">
      <c r="E350" s="88" t="s">
        <v>250</v>
      </c>
      <c r="G350" s="74">
        <v>100</v>
      </c>
      <c r="H350" s="63">
        <v>80</v>
      </c>
    </row>
    <row r="351" spans="3:8" ht="15.75" customHeight="1">
      <c r="C351" s="72" t="s">
        <v>253</v>
      </c>
      <c r="D351" s="72" t="s">
        <v>254</v>
      </c>
      <c r="G351" s="74">
        <v>150</v>
      </c>
      <c r="H351" s="74">
        <v>150</v>
      </c>
    </row>
    <row r="352" spans="3:8" ht="15.75" customHeight="1">
      <c r="C352" s="72" t="s">
        <v>255</v>
      </c>
      <c r="D352" s="72" t="s">
        <v>256</v>
      </c>
      <c r="G352" s="74">
        <f>SUM(G353)</f>
        <v>150</v>
      </c>
      <c r="H352" s="74">
        <f>SUM(H353)</f>
        <v>150</v>
      </c>
    </row>
    <row r="353" spans="5:8" ht="15.75" customHeight="1">
      <c r="E353" s="88" t="s">
        <v>258</v>
      </c>
      <c r="G353" s="74">
        <v>150</v>
      </c>
      <c r="H353" s="63">
        <v>150</v>
      </c>
    </row>
    <row r="354" spans="1:8" ht="15.75" customHeight="1">
      <c r="A354" s="91"/>
      <c r="B354" s="72" t="s">
        <v>268</v>
      </c>
      <c r="C354" s="88"/>
      <c r="D354" s="72" t="s">
        <v>269</v>
      </c>
      <c r="E354" s="88"/>
      <c r="G354" s="115">
        <f>SUM(G355)</f>
        <v>200</v>
      </c>
      <c r="H354" s="115">
        <f>SUM(H355)</f>
        <v>200</v>
      </c>
    </row>
    <row r="355" spans="3:8" ht="15.75" customHeight="1">
      <c r="C355" s="72" t="s">
        <v>270</v>
      </c>
      <c r="D355" s="72" t="s">
        <v>271</v>
      </c>
      <c r="G355" s="74">
        <v>200</v>
      </c>
      <c r="H355" s="63">
        <v>200</v>
      </c>
    </row>
    <row r="356" spans="1:8" ht="15.75" customHeight="1">
      <c r="A356" s="81" t="s">
        <v>34</v>
      </c>
      <c r="B356" s="82"/>
      <c r="C356" s="82" t="s">
        <v>35</v>
      </c>
      <c r="D356" s="82"/>
      <c r="E356" s="82"/>
      <c r="G356" s="115">
        <f>SUM(G357)</f>
        <v>2500</v>
      </c>
      <c r="H356" s="115">
        <f>SUM(H357)</f>
        <v>2500</v>
      </c>
    </row>
    <row r="357" spans="3:8" ht="15.75" customHeight="1">
      <c r="C357" s="72" t="s">
        <v>279</v>
      </c>
      <c r="D357" s="72" t="s">
        <v>280</v>
      </c>
      <c r="E357" s="52"/>
      <c r="G357" s="74">
        <v>2500</v>
      </c>
      <c r="H357" s="63">
        <v>2500</v>
      </c>
    </row>
    <row r="358" ht="15.75" customHeight="1">
      <c r="G358" s="74"/>
    </row>
    <row r="359" spans="1:8" ht="15.75" customHeight="1">
      <c r="A359" s="30" t="s">
        <v>133</v>
      </c>
      <c r="B359" s="44"/>
      <c r="C359" s="44"/>
      <c r="D359" s="44"/>
      <c r="E359" s="44"/>
      <c r="F359" s="109">
        <v>1.25</v>
      </c>
      <c r="G359" s="42">
        <f>G360+G367+G372</f>
        <v>4770</v>
      </c>
      <c r="H359" s="42">
        <f>H360+H367+H372</f>
        <v>5226</v>
      </c>
    </row>
    <row r="360" spans="1:8" ht="15.75" customHeight="1">
      <c r="A360" s="81" t="s">
        <v>26</v>
      </c>
      <c r="B360" s="82"/>
      <c r="C360" s="82" t="s">
        <v>201</v>
      </c>
      <c r="D360" s="82"/>
      <c r="E360" s="82"/>
      <c r="G360" s="115">
        <f>SUM(G361)</f>
        <v>2805</v>
      </c>
      <c r="H360" s="115">
        <f>SUM(H361)</f>
        <v>3166</v>
      </c>
    </row>
    <row r="361" spans="2:8" ht="15.75" customHeight="1">
      <c r="B361" s="72" t="s">
        <v>202</v>
      </c>
      <c r="D361" s="72" t="s">
        <v>203</v>
      </c>
      <c r="G361" s="74">
        <f>SUM(G362:G365)</f>
        <v>2805</v>
      </c>
      <c r="H361" s="74">
        <f>SUM(H362:H365)</f>
        <v>3166</v>
      </c>
    </row>
    <row r="362" spans="1:8" ht="15.75" customHeight="1">
      <c r="A362" s="1"/>
      <c r="C362" s="72" t="s">
        <v>204</v>
      </c>
      <c r="D362" s="72" t="s">
        <v>205</v>
      </c>
      <c r="G362" s="74">
        <v>2475</v>
      </c>
      <c r="H362" s="63">
        <v>2721</v>
      </c>
    </row>
    <row r="363" spans="1:8" ht="15.75" customHeight="1">
      <c r="A363" s="1"/>
      <c r="D363" s="72" t="s">
        <v>206</v>
      </c>
      <c r="G363" s="74"/>
      <c r="H363" s="63">
        <v>115</v>
      </c>
    </row>
    <row r="364" spans="3:8" ht="15.75" customHeight="1">
      <c r="C364" s="72" t="s">
        <v>207</v>
      </c>
      <c r="D364" s="72" t="s">
        <v>208</v>
      </c>
      <c r="G364" s="74">
        <v>150</v>
      </c>
      <c r="H364" s="63">
        <v>150</v>
      </c>
    </row>
    <row r="365" spans="3:8" ht="15.75" customHeight="1">
      <c r="C365" s="72" t="s">
        <v>318</v>
      </c>
      <c r="D365" s="72" t="s">
        <v>319</v>
      </c>
      <c r="G365" s="74">
        <v>180</v>
      </c>
      <c r="H365" s="63">
        <v>180</v>
      </c>
    </row>
    <row r="366" spans="3:7" ht="15.75" customHeight="1">
      <c r="C366" s="78"/>
      <c r="G366" s="74"/>
    </row>
    <row r="367" spans="1:8" ht="15.75" customHeight="1">
      <c r="A367" s="81" t="s">
        <v>28</v>
      </c>
      <c r="B367" s="82"/>
      <c r="C367" s="82" t="s">
        <v>218</v>
      </c>
      <c r="D367" s="89"/>
      <c r="E367" s="89"/>
      <c r="G367" s="115">
        <f>SUM(G368:G370)</f>
        <v>765</v>
      </c>
      <c r="H367" s="115">
        <f>SUM(H368:H370)</f>
        <v>860</v>
      </c>
    </row>
    <row r="368" spans="4:8" ht="15.75" customHeight="1">
      <c r="D368" s="88" t="s">
        <v>219</v>
      </c>
      <c r="G368" s="74">
        <v>718</v>
      </c>
      <c r="H368" s="63">
        <v>813</v>
      </c>
    </row>
    <row r="369" spans="4:8" ht="15.75" customHeight="1">
      <c r="D369" s="88" t="s">
        <v>221</v>
      </c>
      <c r="G369" s="74">
        <v>18</v>
      </c>
      <c r="H369" s="63">
        <v>18</v>
      </c>
    </row>
    <row r="370" spans="4:8" ht="15.75" customHeight="1">
      <c r="D370" s="88" t="s">
        <v>222</v>
      </c>
      <c r="G370" s="74">
        <v>29</v>
      </c>
      <c r="H370" s="63">
        <v>29</v>
      </c>
    </row>
    <row r="371" ht="15.75" customHeight="1">
      <c r="G371" s="74"/>
    </row>
    <row r="372" spans="1:8" ht="15.75" customHeight="1">
      <c r="A372" s="81" t="s">
        <v>30</v>
      </c>
      <c r="B372" s="82"/>
      <c r="C372" s="82" t="s">
        <v>31</v>
      </c>
      <c r="D372" s="82"/>
      <c r="E372" s="82"/>
      <c r="G372" s="115">
        <f>G373+G382+G387+G395+G398</f>
        <v>1200</v>
      </c>
      <c r="H372" s="115">
        <f>H373+H382+H387+H395+H398</f>
        <v>1200</v>
      </c>
    </row>
    <row r="373" spans="1:8" ht="15.75" customHeight="1">
      <c r="A373" s="91"/>
      <c r="B373" s="72" t="s">
        <v>223</v>
      </c>
      <c r="C373" s="88"/>
      <c r="D373" s="72" t="s">
        <v>224</v>
      </c>
      <c r="E373" s="91"/>
      <c r="G373" s="74">
        <f>G374+G379</f>
        <v>230</v>
      </c>
      <c r="H373" s="74">
        <f>H374+H379</f>
        <v>230</v>
      </c>
    </row>
    <row r="374" spans="3:8" ht="15.75" customHeight="1">
      <c r="C374" s="72" t="s">
        <v>225</v>
      </c>
      <c r="D374" s="72" t="s">
        <v>226</v>
      </c>
      <c r="E374" s="91"/>
      <c r="G374" s="74">
        <f>SUM(G375:G378)</f>
        <v>170</v>
      </c>
      <c r="H374" s="74">
        <f>SUM(H375:H378)</f>
        <v>170</v>
      </c>
    </row>
    <row r="375" spans="5:8" ht="15.75" customHeight="1">
      <c r="E375" s="91" t="s">
        <v>321</v>
      </c>
      <c r="G375" s="74">
        <v>30</v>
      </c>
      <c r="H375" s="63">
        <v>30</v>
      </c>
    </row>
    <row r="376" spans="5:8" ht="15.75" customHeight="1">
      <c r="E376" s="91" t="s">
        <v>227</v>
      </c>
      <c r="G376" s="74">
        <v>100</v>
      </c>
      <c r="H376" s="63">
        <v>100</v>
      </c>
    </row>
    <row r="377" spans="5:8" ht="15.75" customHeight="1">
      <c r="E377" s="91" t="s">
        <v>228</v>
      </c>
      <c r="G377" s="74">
        <v>20</v>
      </c>
      <c r="H377" s="63">
        <v>20</v>
      </c>
    </row>
    <row r="378" spans="5:8" ht="15.75" customHeight="1">
      <c r="E378" s="91" t="s">
        <v>229</v>
      </c>
      <c r="G378" s="74">
        <v>20</v>
      </c>
      <c r="H378" s="63">
        <v>20</v>
      </c>
    </row>
    <row r="379" spans="3:8" ht="15.75" customHeight="1">
      <c r="C379" s="72" t="s">
        <v>230</v>
      </c>
      <c r="D379" s="72" t="s">
        <v>231</v>
      </c>
      <c r="G379" s="74">
        <f>SUM(G380:G381)</f>
        <v>60</v>
      </c>
      <c r="H379" s="74">
        <f>SUM(H380:H381)</f>
        <v>60</v>
      </c>
    </row>
    <row r="380" spans="1:8" ht="15.75" customHeight="1">
      <c r="A380" s="81"/>
      <c r="B380" s="82"/>
      <c r="C380" s="82"/>
      <c r="D380" s="82"/>
      <c r="E380" s="88" t="s">
        <v>232</v>
      </c>
      <c r="G380" s="74">
        <v>30</v>
      </c>
      <c r="H380" s="63">
        <v>30</v>
      </c>
    </row>
    <row r="381" spans="1:8" ht="15.75" customHeight="1">
      <c r="A381" s="81"/>
      <c r="B381" s="82"/>
      <c r="C381" s="82"/>
      <c r="D381" s="82"/>
      <c r="E381" s="88" t="s">
        <v>233</v>
      </c>
      <c r="G381" s="74">
        <v>30</v>
      </c>
      <c r="H381" s="63">
        <v>30</v>
      </c>
    </row>
    <row r="382" spans="1:8" ht="15.75" customHeight="1">
      <c r="A382" s="91"/>
      <c r="B382" s="72" t="s">
        <v>234</v>
      </c>
      <c r="C382" s="88"/>
      <c r="D382" s="72" t="s">
        <v>235</v>
      </c>
      <c r="E382" s="88"/>
      <c r="G382" s="74">
        <f>G383+G385</f>
        <v>180</v>
      </c>
      <c r="H382" s="74">
        <f>H383+H385</f>
        <v>180</v>
      </c>
    </row>
    <row r="383" spans="3:8" ht="15.75" customHeight="1">
      <c r="C383" s="72" t="s">
        <v>236</v>
      </c>
      <c r="D383" s="72" t="s">
        <v>237</v>
      </c>
      <c r="G383" s="74">
        <f>G384</f>
        <v>20</v>
      </c>
      <c r="H383" s="74">
        <f>H384</f>
        <v>20</v>
      </c>
    </row>
    <row r="384" spans="5:8" ht="15.75" customHeight="1">
      <c r="E384" s="88" t="s">
        <v>239</v>
      </c>
      <c r="G384" s="74">
        <v>20</v>
      </c>
      <c r="H384" s="63">
        <v>20</v>
      </c>
    </row>
    <row r="385" spans="3:8" ht="15.75" customHeight="1">
      <c r="C385" s="72" t="s">
        <v>241</v>
      </c>
      <c r="D385" s="72" t="s">
        <v>242</v>
      </c>
      <c r="G385" s="74">
        <f>G386</f>
        <v>160</v>
      </c>
      <c r="H385" s="74">
        <f>H386</f>
        <v>160</v>
      </c>
    </row>
    <row r="386" spans="5:8" ht="15.75" customHeight="1">
      <c r="E386" s="88" t="s">
        <v>243</v>
      </c>
      <c r="G386" s="74">
        <v>160</v>
      </c>
      <c r="H386" s="63">
        <v>160</v>
      </c>
    </row>
    <row r="387" spans="1:8" ht="15.75" customHeight="1">
      <c r="A387" s="91"/>
      <c r="B387" s="72" t="s">
        <v>244</v>
      </c>
      <c r="C387" s="88"/>
      <c r="D387" s="72" t="s">
        <v>245</v>
      </c>
      <c r="E387" s="88"/>
      <c r="G387" s="74">
        <f>G388+G392+G393</f>
        <v>560</v>
      </c>
      <c r="H387" s="74">
        <f>H388+H392+H393</f>
        <v>560</v>
      </c>
    </row>
    <row r="388" spans="3:8" ht="15.75" customHeight="1">
      <c r="C388" s="72" t="s">
        <v>246</v>
      </c>
      <c r="D388" s="72" t="s">
        <v>247</v>
      </c>
      <c r="G388" s="74">
        <f>SUM(G389:G391)</f>
        <v>390</v>
      </c>
      <c r="H388" s="74">
        <f>SUM(H389:H391)</f>
        <v>330</v>
      </c>
    </row>
    <row r="389" spans="5:8" ht="15.75" customHeight="1">
      <c r="E389" s="88" t="s">
        <v>248</v>
      </c>
      <c r="G389" s="74">
        <v>300</v>
      </c>
      <c r="H389" s="63">
        <v>240</v>
      </c>
    </row>
    <row r="390" spans="5:8" ht="15.75" customHeight="1">
      <c r="E390" s="88" t="s">
        <v>249</v>
      </c>
      <c r="G390" s="74">
        <v>50</v>
      </c>
      <c r="H390" s="63">
        <v>50</v>
      </c>
    </row>
    <row r="391" spans="5:8" ht="15.75" customHeight="1">
      <c r="E391" s="88" t="s">
        <v>250</v>
      </c>
      <c r="G391" s="74">
        <v>40</v>
      </c>
      <c r="H391" s="63">
        <v>40</v>
      </c>
    </row>
    <row r="392" spans="3:8" ht="15.75" customHeight="1">
      <c r="C392" s="72" t="s">
        <v>253</v>
      </c>
      <c r="D392" s="72" t="s">
        <v>254</v>
      </c>
      <c r="G392" s="74">
        <v>20</v>
      </c>
      <c r="H392" s="63">
        <v>80</v>
      </c>
    </row>
    <row r="393" spans="3:8" ht="15.75" customHeight="1">
      <c r="C393" s="72" t="s">
        <v>255</v>
      </c>
      <c r="D393" s="72" t="s">
        <v>256</v>
      </c>
      <c r="G393" s="74">
        <f>G394</f>
        <v>150</v>
      </c>
      <c r="H393" s="74">
        <f>H394</f>
        <v>150</v>
      </c>
    </row>
    <row r="394" spans="5:8" ht="15.75" customHeight="1">
      <c r="E394" s="88" t="s">
        <v>258</v>
      </c>
      <c r="G394" s="74">
        <v>150</v>
      </c>
      <c r="H394" s="63">
        <v>150</v>
      </c>
    </row>
    <row r="395" spans="1:8" ht="15.75" customHeight="1">
      <c r="A395" s="91"/>
      <c r="B395" s="72" t="s">
        <v>260</v>
      </c>
      <c r="C395" s="88"/>
      <c r="D395" s="72" t="s">
        <v>261</v>
      </c>
      <c r="E395" s="88"/>
      <c r="G395" s="74">
        <f>G396</f>
        <v>10</v>
      </c>
      <c r="H395" s="74">
        <f>H396</f>
        <v>10</v>
      </c>
    </row>
    <row r="396" spans="3:8" ht="15.75" customHeight="1">
      <c r="C396" s="72" t="s">
        <v>262</v>
      </c>
      <c r="D396" s="72" t="s">
        <v>263</v>
      </c>
      <c r="G396" s="74">
        <f>G397</f>
        <v>10</v>
      </c>
      <c r="H396" s="74">
        <f>H397</f>
        <v>10</v>
      </c>
    </row>
    <row r="397" spans="5:8" ht="15.75" customHeight="1">
      <c r="E397" s="88" t="s">
        <v>264</v>
      </c>
      <c r="G397" s="74">
        <v>10</v>
      </c>
      <c r="H397" s="63">
        <v>10</v>
      </c>
    </row>
    <row r="398" spans="1:8" ht="15.75" customHeight="1">
      <c r="A398" s="91"/>
      <c r="B398" s="72" t="s">
        <v>268</v>
      </c>
      <c r="C398" s="88"/>
      <c r="D398" s="72" t="s">
        <v>269</v>
      </c>
      <c r="E398" s="88"/>
      <c r="G398" s="74">
        <f>G399</f>
        <v>220</v>
      </c>
      <c r="H398" s="74">
        <f>H399</f>
        <v>220</v>
      </c>
    </row>
    <row r="399" spans="3:8" ht="15.75" customHeight="1">
      <c r="C399" s="72" t="s">
        <v>270</v>
      </c>
      <c r="D399" s="72" t="s">
        <v>271</v>
      </c>
      <c r="G399" s="74">
        <v>220</v>
      </c>
      <c r="H399" s="63">
        <v>220</v>
      </c>
    </row>
    <row r="400" ht="15.75" customHeight="1">
      <c r="G400" s="74"/>
    </row>
    <row r="401" spans="1:8" ht="15.75" customHeight="1">
      <c r="A401" s="30" t="s">
        <v>333</v>
      </c>
      <c r="B401" s="44"/>
      <c r="C401" s="44"/>
      <c r="D401" s="44"/>
      <c r="E401" s="44"/>
      <c r="F401" s="44"/>
      <c r="G401" s="42">
        <f>SUM(G402)</f>
        <v>450</v>
      </c>
      <c r="H401" s="42">
        <f>SUM(H402)</f>
        <v>450</v>
      </c>
    </row>
    <row r="402" spans="1:8" ht="15.75" customHeight="1">
      <c r="A402" s="81" t="s">
        <v>30</v>
      </c>
      <c r="B402" s="82"/>
      <c r="C402" s="82" t="s">
        <v>31</v>
      </c>
      <c r="D402" s="82"/>
      <c r="E402" s="82"/>
      <c r="F402" s="82"/>
      <c r="G402" s="115">
        <f>G403+G406+G413</f>
        <v>450</v>
      </c>
      <c r="H402" s="115">
        <f>H403+H406+H413</f>
        <v>450</v>
      </c>
    </row>
    <row r="403" spans="1:8" ht="15.75" customHeight="1">
      <c r="A403" s="91"/>
      <c r="B403" s="72" t="s">
        <v>223</v>
      </c>
      <c r="C403" s="88"/>
      <c r="D403" s="72" t="s">
        <v>224</v>
      </c>
      <c r="E403" s="91"/>
      <c r="F403" s="82"/>
      <c r="G403" s="74">
        <f>G404</f>
        <v>20</v>
      </c>
      <c r="H403" s="74">
        <f>H404</f>
        <v>20</v>
      </c>
    </row>
    <row r="404" spans="3:8" ht="15.75" customHeight="1">
      <c r="C404" s="72" t="s">
        <v>230</v>
      </c>
      <c r="D404" s="72" t="s">
        <v>231</v>
      </c>
      <c r="G404" s="74">
        <f>G405</f>
        <v>20</v>
      </c>
      <c r="H404" s="74">
        <f>H405</f>
        <v>20</v>
      </c>
    </row>
    <row r="405" spans="1:8" ht="15.75" customHeight="1">
      <c r="A405" s="81"/>
      <c r="B405" s="82"/>
      <c r="C405" s="82"/>
      <c r="D405" s="82"/>
      <c r="E405" s="88" t="s">
        <v>233</v>
      </c>
      <c r="G405" s="74">
        <v>20</v>
      </c>
      <c r="H405" s="63">
        <v>20</v>
      </c>
    </row>
    <row r="406" spans="1:8" ht="15.75" customHeight="1">
      <c r="A406" s="91"/>
      <c r="B406" s="72" t="s">
        <v>244</v>
      </c>
      <c r="C406" s="88"/>
      <c r="D406" s="72" t="s">
        <v>245</v>
      </c>
      <c r="E406" s="88"/>
      <c r="G406" s="74">
        <f>G407+G410+G411</f>
        <v>340</v>
      </c>
      <c r="H406" s="74">
        <f>H407+H410+H411</f>
        <v>340</v>
      </c>
    </row>
    <row r="407" spans="3:8" ht="15.75" customHeight="1">
      <c r="C407" s="72" t="s">
        <v>246</v>
      </c>
      <c r="D407" s="72" t="s">
        <v>247</v>
      </c>
      <c r="G407" s="74">
        <f>SUM(G408:G409)</f>
        <v>280</v>
      </c>
      <c r="H407" s="74">
        <f>SUM(H408:H409)</f>
        <v>280</v>
      </c>
    </row>
    <row r="408" spans="5:8" ht="15.75" customHeight="1">
      <c r="E408" s="88" t="s">
        <v>249</v>
      </c>
      <c r="G408" s="74">
        <v>200</v>
      </c>
      <c r="H408" s="63">
        <v>200</v>
      </c>
    </row>
    <row r="409" spans="5:8" ht="15.75" customHeight="1">
      <c r="E409" s="88" t="s">
        <v>250</v>
      </c>
      <c r="G409" s="74">
        <v>80</v>
      </c>
      <c r="H409" s="63">
        <v>80</v>
      </c>
    </row>
    <row r="410" spans="3:8" ht="15.75" customHeight="1">
      <c r="C410" s="72" t="s">
        <v>253</v>
      </c>
      <c r="D410" s="72" t="s">
        <v>254</v>
      </c>
      <c r="G410" s="74">
        <v>20</v>
      </c>
      <c r="H410" s="63">
        <v>20</v>
      </c>
    </row>
    <row r="411" spans="3:8" ht="15.75" customHeight="1">
      <c r="C411" s="72" t="s">
        <v>255</v>
      </c>
      <c r="D411" s="72" t="s">
        <v>256</v>
      </c>
      <c r="G411" s="74">
        <f>G412</f>
        <v>40</v>
      </c>
      <c r="H411" s="74">
        <f>H412</f>
        <v>40</v>
      </c>
    </row>
    <row r="412" spans="5:8" ht="15.75" customHeight="1">
      <c r="E412" s="88" t="s">
        <v>258</v>
      </c>
      <c r="G412" s="74">
        <v>40</v>
      </c>
      <c r="H412" s="63">
        <v>40</v>
      </c>
    </row>
    <row r="413" spans="1:8" ht="15.75" customHeight="1">
      <c r="A413" s="91"/>
      <c r="B413" s="72" t="s">
        <v>268</v>
      </c>
      <c r="C413" s="88"/>
      <c r="D413" s="72" t="s">
        <v>269</v>
      </c>
      <c r="E413" s="88"/>
      <c r="G413" s="74">
        <f>G414</f>
        <v>90</v>
      </c>
      <c r="H413" s="74">
        <f>H414</f>
        <v>90</v>
      </c>
    </row>
    <row r="414" spans="3:8" ht="15.75" customHeight="1">
      <c r="C414" s="72" t="s">
        <v>270</v>
      </c>
      <c r="D414" s="72" t="s">
        <v>271</v>
      </c>
      <c r="G414" s="74">
        <v>90</v>
      </c>
      <c r="H414" s="63">
        <v>90</v>
      </c>
    </row>
    <row r="415" ht="15.75" customHeight="1">
      <c r="G415" s="74"/>
    </row>
    <row r="416" spans="1:8" ht="15.75" customHeight="1">
      <c r="A416" s="30" t="s">
        <v>334</v>
      </c>
      <c r="B416" s="44"/>
      <c r="C416" s="44"/>
      <c r="D416" s="44"/>
      <c r="E416" s="44"/>
      <c r="F416" s="44"/>
      <c r="G416" s="42">
        <f>SUM(G417)</f>
        <v>1700</v>
      </c>
      <c r="H416" s="42">
        <f>SUM(H417)</f>
        <v>2100</v>
      </c>
    </row>
    <row r="417" spans="1:8" ht="15.75" customHeight="1">
      <c r="A417" s="81" t="s">
        <v>34</v>
      </c>
      <c r="B417" s="82"/>
      <c r="C417" s="82" t="s">
        <v>35</v>
      </c>
      <c r="D417" s="82"/>
      <c r="E417" s="82"/>
      <c r="G417" s="74">
        <f>SUM(G418)</f>
        <v>1700</v>
      </c>
      <c r="H417" s="74">
        <f>SUM(H418)</f>
        <v>2100</v>
      </c>
    </row>
    <row r="418" spans="3:8" ht="15.75" customHeight="1">
      <c r="C418" s="72" t="s">
        <v>279</v>
      </c>
      <c r="D418" s="72" t="s">
        <v>280</v>
      </c>
      <c r="E418" s="52"/>
      <c r="G418" s="74">
        <v>1700</v>
      </c>
      <c r="H418" s="63">
        <v>2100</v>
      </c>
    </row>
    <row r="419" ht="15.75" customHeight="1">
      <c r="G419" s="74"/>
    </row>
    <row r="420" spans="1:8" ht="15.75" customHeight="1">
      <c r="A420" s="30" t="s">
        <v>138</v>
      </c>
      <c r="B420" s="44"/>
      <c r="C420" s="44"/>
      <c r="D420" s="44"/>
      <c r="E420" s="44"/>
      <c r="F420" s="109">
        <v>5.5</v>
      </c>
      <c r="G420" s="42">
        <f>G421+G427+G433+G464+G460</f>
        <v>25857</v>
      </c>
      <c r="H420" s="42">
        <f>H421+H427+H433+H464+H460</f>
        <v>37701</v>
      </c>
    </row>
    <row r="421" spans="1:8" ht="15.75" customHeight="1">
      <c r="A421" s="81" t="s">
        <v>26</v>
      </c>
      <c r="B421" s="82"/>
      <c r="C421" s="82" t="s">
        <v>201</v>
      </c>
      <c r="D421" s="82"/>
      <c r="E421" s="82"/>
      <c r="G421" s="115">
        <f>SUM(G422)</f>
        <v>6649</v>
      </c>
      <c r="H421" s="115">
        <f>SUM(H422)</f>
        <v>5208</v>
      </c>
    </row>
    <row r="422" spans="2:8" ht="15.75" customHeight="1">
      <c r="B422" s="72" t="s">
        <v>202</v>
      </c>
      <c r="D422" s="72" t="s">
        <v>203</v>
      </c>
      <c r="G422" s="74">
        <f>SUM(G423:G425)</f>
        <v>6649</v>
      </c>
      <c r="H422" s="74">
        <f>SUM(H423:H425)</f>
        <v>5208</v>
      </c>
    </row>
    <row r="423" spans="1:8" ht="15.75" customHeight="1">
      <c r="A423" s="1"/>
      <c r="C423" s="72" t="s">
        <v>204</v>
      </c>
      <c r="D423" s="72" t="s">
        <v>205</v>
      </c>
      <c r="G423" s="74">
        <v>6349</v>
      </c>
      <c r="H423" s="63">
        <v>4849</v>
      </c>
    </row>
    <row r="424" spans="1:8" ht="15.75" customHeight="1">
      <c r="A424" s="1"/>
      <c r="D424" s="72" t="s">
        <v>206</v>
      </c>
      <c r="G424" s="74"/>
      <c r="H424" s="63">
        <v>59</v>
      </c>
    </row>
    <row r="425" spans="3:8" ht="15.75" customHeight="1">
      <c r="C425" s="72" t="s">
        <v>207</v>
      </c>
      <c r="D425" s="72" t="s">
        <v>208</v>
      </c>
      <c r="G425" s="74">
        <v>300</v>
      </c>
      <c r="H425" s="63">
        <v>300</v>
      </c>
    </row>
    <row r="426" spans="3:7" ht="15.75" customHeight="1">
      <c r="C426" s="78"/>
      <c r="G426" s="74"/>
    </row>
    <row r="427" spans="1:8" ht="15.75" customHeight="1">
      <c r="A427" s="81" t="s">
        <v>28</v>
      </c>
      <c r="B427" s="82"/>
      <c r="C427" s="82" t="s">
        <v>218</v>
      </c>
      <c r="D427" s="89"/>
      <c r="E427" s="89"/>
      <c r="G427" s="115">
        <f>SUM(G428:G431)</f>
        <v>1808</v>
      </c>
      <c r="H427" s="115">
        <f>SUM(H428:H431)</f>
        <v>1419</v>
      </c>
    </row>
    <row r="428" spans="4:8" ht="15.75" customHeight="1">
      <c r="D428" s="88" t="s">
        <v>219</v>
      </c>
      <c r="G428" s="74">
        <v>1714</v>
      </c>
      <c r="H428" s="63">
        <v>1284</v>
      </c>
    </row>
    <row r="429" spans="4:8" ht="15.75" customHeight="1">
      <c r="D429" s="88" t="s">
        <v>221</v>
      </c>
      <c r="G429" s="74">
        <v>36</v>
      </c>
      <c r="H429" s="63">
        <v>36</v>
      </c>
    </row>
    <row r="430" spans="4:8" ht="15.75" customHeight="1">
      <c r="D430" s="88" t="s">
        <v>335</v>
      </c>
      <c r="G430" s="74">
        <v>0</v>
      </c>
      <c r="H430" s="63">
        <v>55</v>
      </c>
    </row>
    <row r="431" spans="4:8" ht="15.75" customHeight="1">
      <c r="D431" s="88" t="s">
        <v>222</v>
      </c>
      <c r="G431" s="74">
        <v>58</v>
      </c>
      <c r="H431" s="63">
        <v>44</v>
      </c>
    </row>
    <row r="432" ht="15.75" customHeight="1">
      <c r="G432" s="74"/>
    </row>
    <row r="433" spans="1:8" ht="15.75" customHeight="1">
      <c r="A433" s="81" t="s">
        <v>30</v>
      </c>
      <c r="B433" s="82"/>
      <c r="C433" s="82" t="s">
        <v>31</v>
      </c>
      <c r="D433" s="82"/>
      <c r="E433" s="82"/>
      <c r="G433" s="115">
        <f>G434+G443+G448+G456</f>
        <v>14400</v>
      </c>
      <c r="H433" s="115">
        <f>H434+H443+H448+H456</f>
        <v>15374</v>
      </c>
    </row>
    <row r="434" spans="1:8" ht="15.75" customHeight="1">
      <c r="A434" s="91"/>
      <c r="B434" s="72" t="s">
        <v>223</v>
      </c>
      <c r="C434" s="88"/>
      <c r="D434" s="72" t="s">
        <v>224</v>
      </c>
      <c r="E434" s="91"/>
      <c r="G434" s="74">
        <f>G435+G438</f>
        <v>2830</v>
      </c>
      <c r="H434" s="74">
        <f>H435+H438</f>
        <v>2504</v>
      </c>
    </row>
    <row r="435" spans="3:8" ht="15.75" customHeight="1">
      <c r="C435" s="72" t="s">
        <v>225</v>
      </c>
      <c r="D435" s="72" t="s">
        <v>226</v>
      </c>
      <c r="E435" s="91"/>
      <c r="G435" s="74">
        <f>SUM(G436:G437)</f>
        <v>550</v>
      </c>
      <c r="H435" s="74">
        <f>SUM(H436:H437)</f>
        <v>224</v>
      </c>
    </row>
    <row r="436" spans="5:8" ht="15.75" customHeight="1">
      <c r="E436" s="91" t="s">
        <v>321</v>
      </c>
      <c r="G436" s="74">
        <v>50</v>
      </c>
      <c r="H436" s="63">
        <v>10</v>
      </c>
    </row>
    <row r="437" spans="5:8" ht="15.75" customHeight="1">
      <c r="E437" s="91" t="s">
        <v>229</v>
      </c>
      <c r="G437" s="74">
        <v>500</v>
      </c>
      <c r="H437" s="63">
        <v>214</v>
      </c>
    </row>
    <row r="438" spans="3:8" ht="15.75" customHeight="1">
      <c r="C438" s="72" t="s">
        <v>230</v>
      </c>
      <c r="D438" s="72" t="s">
        <v>231</v>
      </c>
      <c r="G438" s="74">
        <f>SUM(G439:G442)</f>
        <v>2280</v>
      </c>
      <c r="H438" s="74">
        <f>SUM(H439:H442)</f>
        <v>2280</v>
      </c>
    </row>
    <row r="439" spans="1:8" ht="15.75" customHeight="1">
      <c r="A439" s="81"/>
      <c r="B439" s="82"/>
      <c r="C439" s="82"/>
      <c r="D439" s="82"/>
      <c r="E439" s="88" t="s">
        <v>232</v>
      </c>
      <c r="G439" s="74">
        <v>80</v>
      </c>
      <c r="H439" s="63">
        <v>80</v>
      </c>
    </row>
    <row r="440" spans="1:8" ht="15.75" customHeight="1">
      <c r="A440" s="81"/>
      <c r="B440" s="82"/>
      <c r="C440" s="82"/>
      <c r="D440" s="82"/>
      <c r="E440" s="88" t="s">
        <v>294</v>
      </c>
      <c r="G440" s="74">
        <v>300</v>
      </c>
      <c r="H440" s="63">
        <v>300</v>
      </c>
    </row>
    <row r="441" spans="1:8" ht="15.75" customHeight="1">
      <c r="A441" s="81"/>
      <c r="B441" s="82"/>
      <c r="C441" s="82"/>
      <c r="D441" s="82"/>
      <c r="E441" s="88" t="s">
        <v>306</v>
      </c>
      <c r="G441" s="74">
        <v>100</v>
      </c>
      <c r="H441" s="63">
        <v>100</v>
      </c>
    </row>
    <row r="442" spans="1:8" ht="15.75" customHeight="1">
      <c r="A442" s="81"/>
      <c r="B442" s="82"/>
      <c r="C442" s="82"/>
      <c r="D442" s="82"/>
      <c r="E442" s="88" t="s">
        <v>233</v>
      </c>
      <c r="G442" s="74">
        <v>1800</v>
      </c>
      <c r="H442" s="63">
        <v>1800</v>
      </c>
    </row>
    <row r="443" spans="1:8" ht="15.75" customHeight="1">
      <c r="A443" s="91"/>
      <c r="B443" s="72" t="s">
        <v>234</v>
      </c>
      <c r="C443" s="88"/>
      <c r="D443" s="72" t="s">
        <v>235</v>
      </c>
      <c r="E443" s="88"/>
      <c r="G443" s="74">
        <f>G444+G446</f>
        <v>270</v>
      </c>
      <c r="H443" s="74">
        <f>H444+H446</f>
        <v>270</v>
      </c>
    </row>
    <row r="444" spans="3:8" ht="15.75" customHeight="1">
      <c r="C444" s="72" t="s">
        <v>236</v>
      </c>
      <c r="D444" s="72" t="s">
        <v>237</v>
      </c>
      <c r="G444" s="74">
        <f>SUM(G445)</f>
        <v>120</v>
      </c>
      <c r="H444" s="74">
        <f>SUM(H445)</f>
        <v>120</v>
      </c>
    </row>
    <row r="445" spans="5:8" ht="15.75" customHeight="1">
      <c r="E445" s="88" t="s">
        <v>239</v>
      </c>
      <c r="G445" s="74">
        <v>120</v>
      </c>
      <c r="H445" s="63">
        <v>120</v>
      </c>
    </row>
    <row r="446" spans="3:8" ht="15.75" customHeight="1">
      <c r="C446" s="72" t="s">
        <v>241</v>
      </c>
      <c r="D446" s="72" t="s">
        <v>242</v>
      </c>
      <c r="G446" s="74">
        <f>SUM(G447)</f>
        <v>150</v>
      </c>
      <c r="H446" s="74">
        <f>SUM(H447)</f>
        <v>150</v>
      </c>
    </row>
    <row r="447" spans="5:8" ht="15.75" customHeight="1">
      <c r="E447" s="88" t="s">
        <v>243</v>
      </c>
      <c r="G447" s="74">
        <v>150</v>
      </c>
      <c r="H447" s="63">
        <v>150</v>
      </c>
    </row>
    <row r="448" spans="1:8" ht="15.75" customHeight="1">
      <c r="A448" s="91"/>
      <c r="B448" s="72" t="s">
        <v>244</v>
      </c>
      <c r="C448" s="88"/>
      <c r="D448" s="72" t="s">
        <v>245</v>
      </c>
      <c r="E448" s="88"/>
      <c r="G448" s="74">
        <f>G449+G453+G454+G452</f>
        <v>5800</v>
      </c>
      <c r="H448" s="74">
        <f>H449+H453+H454+H452</f>
        <v>5800</v>
      </c>
    </row>
    <row r="449" spans="3:8" ht="15.75" customHeight="1">
      <c r="C449" s="72" t="s">
        <v>246</v>
      </c>
      <c r="D449" s="72" t="s">
        <v>247</v>
      </c>
      <c r="G449" s="74">
        <f>SUM(G450:G451)</f>
        <v>2600</v>
      </c>
      <c r="H449" s="74">
        <f>SUM(H450:H451)</f>
        <v>1780</v>
      </c>
    </row>
    <row r="450" spans="5:8" ht="15.75" customHeight="1">
      <c r="E450" s="88" t="s">
        <v>249</v>
      </c>
      <c r="G450" s="74">
        <v>400</v>
      </c>
      <c r="H450" s="63">
        <v>400</v>
      </c>
    </row>
    <row r="451" spans="5:8" ht="15.75" customHeight="1">
      <c r="E451" s="88" t="s">
        <v>250</v>
      </c>
      <c r="G451" s="74">
        <v>2200</v>
      </c>
      <c r="H451" s="63">
        <v>1380</v>
      </c>
    </row>
    <row r="452" spans="3:8" ht="15.75" customHeight="1">
      <c r="C452" s="72" t="s">
        <v>251</v>
      </c>
      <c r="D452" s="72" t="s">
        <v>252</v>
      </c>
      <c r="G452" s="74"/>
      <c r="H452" s="63">
        <v>20</v>
      </c>
    </row>
    <row r="453" spans="3:8" ht="15.75" customHeight="1">
      <c r="C453" s="72" t="s">
        <v>253</v>
      </c>
      <c r="D453" s="72" t="s">
        <v>254</v>
      </c>
      <c r="G453" s="74">
        <v>1000</v>
      </c>
      <c r="H453" s="63">
        <v>310</v>
      </c>
    </row>
    <row r="454" spans="3:8" ht="15.75" customHeight="1">
      <c r="C454" s="72" t="s">
        <v>255</v>
      </c>
      <c r="D454" s="72" t="s">
        <v>256</v>
      </c>
      <c r="G454" s="74">
        <f>SUM(G455)</f>
        <v>2200</v>
      </c>
      <c r="H454" s="74">
        <f>SUM(H455)</f>
        <v>3690</v>
      </c>
    </row>
    <row r="455" spans="5:8" ht="15.75" customHeight="1">
      <c r="E455" s="88" t="s">
        <v>258</v>
      </c>
      <c r="G455" s="74">
        <v>2200</v>
      </c>
      <c r="H455" s="63">
        <v>3690</v>
      </c>
    </row>
    <row r="456" spans="1:8" ht="15.75" customHeight="1">
      <c r="A456" s="91"/>
      <c r="B456" s="72" t="s">
        <v>268</v>
      </c>
      <c r="C456" s="88"/>
      <c r="D456" s="72" t="s">
        <v>269</v>
      </c>
      <c r="E456" s="88"/>
      <c r="G456" s="74">
        <f>SUM(G457:G458)</f>
        <v>5500</v>
      </c>
      <c r="H456" s="74">
        <f>SUM(H457:H458)</f>
        <v>6800</v>
      </c>
    </row>
    <row r="457" spans="3:8" ht="15.75" customHeight="1">
      <c r="C457" s="72" t="s">
        <v>270</v>
      </c>
      <c r="D457" s="72" t="s">
        <v>271</v>
      </c>
      <c r="G457" s="74">
        <v>2300</v>
      </c>
      <c r="H457" s="63">
        <v>2300</v>
      </c>
    </row>
    <row r="458" spans="3:8" ht="15.75" customHeight="1">
      <c r="C458" s="72" t="s">
        <v>298</v>
      </c>
      <c r="D458" s="72" t="s">
        <v>299</v>
      </c>
      <c r="G458" s="74">
        <v>3200</v>
      </c>
      <c r="H458" s="63">
        <v>4500</v>
      </c>
    </row>
    <row r="459" ht="15.75" customHeight="1">
      <c r="G459" s="74"/>
    </row>
    <row r="460" spans="3:8" ht="15.75" customHeight="1">
      <c r="C460" s="82" t="s">
        <v>38</v>
      </c>
      <c r="G460" s="74">
        <f>SUM(G461:G462)</f>
        <v>0</v>
      </c>
      <c r="H460" s="115">
        <f>SUM(H461:H462)</f>
        <v>12700</v>
      </c>
    </row>
    <row r="461" spans="4:8" ht="15.75" customHeight="1">
      <c r="D461" s="72" t="s">
        <v>336</v>
      </c>
      <c r="G461" s="74"/>
      <c r="H461" s="63">
        <v>10000</v>
      </c>
    </row>
    <row r="462" spans="4:8" ht="15.75" customHeight="1">
      <c r="D462" s="72" t="s">
        <v>303</v>
      </c>
      <c r="G462" s="74"/>
      <c r="H462" s="63">
        <v>2700</v>
      </c>
    </row>
    <row r="463" ht="15.75" customHeight="1">
      <c r="G463" s="74"/>
    </row>
    <row r="464" spans="1:8" ht="15.75" customHeight="1">
      <c r="A464" s="5" t="s">
        <v>39</v>
      </c>
      <c r="B464" s="1"/>
      <c r="C464" s="5" t="s">
        <v>40</v>
      </c>
      <c r="D464" s="1"/>
      <c r="E464" s="1"/>
      <c r="G464" s="115">
        <f>SUM(G465:G466)</f>
        <v>3000</v>
      </c>
      <c r="H464" s="115">
        <f>SUM(H465:H466)</f>
        <v>3000</v>
      </c>
    </row>
    <row r="465" spans="1:8" ht="15.75" customHeight="1">
      <c r="A465" s="1"/>
      <c r="B465" s="1" t="s">
        <v>327</v>
      </c>
      <c r="C465" s="1"/>
      <c r="D465" s="1" t="s">
        <v>328</v>
      </c>
      <c r="E465" s="1"/>
      <c r="G465" s="74">
        <v>2362</v>
      </c>
      <c r="H465" s="63">
        <v>2362</v>
      </c>
    </row>
    <row r="466" spans="1:8" ht="15.75" customHeight="1">
      <c r="A466" s="1"/>
      <c r="B466" s="1" t="s">
        <v>329</v>
      </c>
      <c r="C466" s="1"/>
      <c r="D466" s="1" t="s">
        <v>330</v>
      </c>
      <c r="E466" s="1"/>
      <c r="G466" s="74">
        <v>638</v>
      </c>
      <c r="H466" s="63">
        <v>638</v>
      </c>
    </row>
    <row r="467" ht="15.75" customHeight="1">
      <c r="G467" s="74"/>
    </row>
    <row r="468" spans="1:8" ht="15.75" customHeight="1">
      <c r="A468" s="30" t="s">
        <v>337</v>
      </c>
      <c r="B468" s="44"/>
      <c r="C468" s="44"/>
      <c r="D468" s="44"/>
      <c r="E468" s="44"/>
      <c r="F468" s="109"/>
      <c r="G468" s="42">
        <f>SUM(G469)</f>
        <v>420</v>
      </c>
      <c r="H468" s="42">
        <f>SUM(H469)</f>
        <v>455</v>
      </c>
    </row>
    <row r="469" spans="1:8" ht="15.75" customHeight="1">
      <c r="A469" s="81" t="s">
        <v>30</v>
      </c>
      <c r="B469" s="82"/>
      <c r="C469" s="82" t="s">
        <v>31</v>
      </c>
      <c r="D469" s="82"/>
      <c r="E469" s="82"/>
      <c r="G469" s="115">
        <f>G470+G473</f>
        <v>420</v>
      </c>
      <c r="H469" s="115">
        <f>H470+H473</f>
        <v>455</v>
      </c>
    </row>
    <row r="470" spans="1:8" ht="15.75" customHeight="1">
      <c r="A470" s="91"/>
      <c r="B470" s="72" t="s">
        <v>223</v>
      </c>
      <c r="C470" s="88"/>
      <c r="D470" s="72" t="s">
        <v>224</v>
      </c>
      <c r="E470" s="91"/>
      <c r="G470" s="74">
        <f>G471</f>
        <v>400</v>
      </c>
      <c r="H470" s="74">
        <f>H471</f>
        <v>435</v>
      </c>
    </row>
    <row r="471" spans="3:8" ht="15.75" customHeight="1">
      <c r="C471" s="72" t="s">
        <v>225</v>
      </c>
      <c r="D471" s="72" t="s">
        <v>226</v>
      </c>
      <c r="E471" s="91"/>
      <c r="G471" s="74">
        <f>G472</f>
        <v>400</v>
      </c>
      <c r="H471" s="74">
        <f>H472</f>
        <v>435</v>
      </c>
    </row>
    <row r="472" spans="5:8" ht="15.75" customHeight="1">
      <c r="E472" s="91" t="s">
        <v>227</v>
      </c>
      <c r="G472" s="74">
        <v>400</v>
      </c>
      <c r="H472" s="63">
        <v>435</v>
      </c>
    </row>
    <row r="473" spans="1:8" ht="15.75" customHeight="1">
      <c r="A473" s="91"/>
      <c r="B473" s="72" t="s">
        <v>268</v>
      </c>
      <c r="C473" s="88"/>
      <c r="D473" s="72" t="s">
        <v>269</v>
      </c>
      <c r="E473" s="88"/>
      <c r="G473" s="74">
        <f>G474</f>
        <v>20</v>
      </c>
      <c r="H473" s="74">
        <f>H474</f>
        <v>20</v>
      </c>
    </row>
    <row r="474" spans="3:8" ht="15.75" customHeight="1">
      <c r="C474" s="72" t="s">
        <v>270</v>
      </c>
      <c r="D474" s="72" t="s">
        <v>271</v>
      </c>
      <c r="G474" s="74">
        <v>20</v>
      </c>
      <c r="H474" s="63">
        <v>20</v>
      </c>
    </row>
    <row r="475" ht="15.75" customHeight="1">
      <c r="G475" s="74"/>
    </row>
    <row r="476" spans="1:8" ht="15.75" customHeight="1">
      <c r="A476" s="30" t="s">
        <v>139</v>
      </c>
      <c r="B476" s="44"/>
      <c r="C476" s="44"/>
      <c r="D476" s="44"/>
      <c r="E476" s="44"/>
      <c r="F476" s="109">
        <v>1</v>
      </c>
      <c r="G476" s="42">
        <f>G477+G483+G488</f>
        <v>4110</v>
      </c>
      <c r="H476" s="42">
        <f>H477+H483+H488</f>
        <v>4362</v>
      </c>
    </row>
    <row r="477" spans="1:8" ht="15.75" customHeight="1">
      <c r="A477" s="81" t="s">
        <v>26</v>
      </c>
      <c r="B477" s="82"/>
      <c r="C477" s="82" t="s">
        <v>201</v>
      </c>
      <c r="D477" s="82"/>
      <c r="E477" s="82"/>
      <c r="G477" s="115">
        <f>SUM(G478)</f>
        <v>1578</v>
      </c>
      <c r="H477" s="115">
        <f>SUM(H478)</f>
        <v>1776</v>
      </c>
    </row>
    <row r="478" spans="2:8" ht="15.75" customHeight="1">
      <c r="B478" s="72" t="s">
        <v>202</v>
      </c>
      <c r="D478" s="72" t="s">
        <v>203</v>
      </c>
      <c r="G478" s="74">
        <f>SUM(G479:G481)</f>
        <v>1578</v>
      </c>
      <c r="H478" s="74">
        <f>SUM(H479:H481)</f>
        <v>1776</v>
      </c>
    </row>
    <row r="479" spans="1:8" ht="15.75" customHeight="1">
      <c r="A479" s="1"/>
      <c r="C479" s="72" t="s">
        <v>204</v>
      </c>
      <c r="D479" s="72" t="s">
        <v>205</v>
      </c>
      <c r="G479" s="74">
        <v>1428</v>
      </c>
      <c r="H479" s="63">
        <v>1566</v>
      </c>
    </row>
    <row r="480" spans="1:8" ht="15.75" customHeight="1">
      <c r="A480" s="1"/>
      <c r="D480" s="72" t="s">
        <v>206</v>
      </c>
      <c r="G480" s="74"/>
      <c r="H480" s="63">
        <v>60</v>
      </c>
    </row>
    <row r="481" spans="3:8" ht="15.75" customHeight="1">
      <c r="C481" s="72" t="s">
        <v>207</v>
      </c>
      <c r="D481" s="72" t="s">
        <v>208</v>
      </c>
      <c r="G481" s="74">
        <v>150</v>
      </c>
      <c r="H481" s="63">
        <v>150</v>
      </c>
    </row>
    <row r="482" spans="3:7" ht="15.75" customHeight="1">
      <c r="C482" s="78"/>
      <c r="G482" s="74"/>
    </row>
    <row r="483" spans="1:8" ht="15.75" customHeight="1">
      <c r="A483" s="81" t="s">
        <v>28</v>
      </c>
      <c r="B483" s="82"/>
      <c r="C483" s="82" t="s">
        <v>218</v>
      </c>
      <c r="D483" s="89"/>
      <c r="E483" s="89"/>
      <c r="G483" s="115">
        <f>SUM(G484:G486)</f>
        <v>432</v>
      </c>
      <c r="H483" s="115">
        <f>SUM(H484:H486)</f>
        <v>485</v>
      </c>
    </row>
    <row r="484" spans="4:8" ht="15.75" customHeight="1">
      <c r="D484" s="88" t="s">
        <v>219</v>
      </c>
      <c r="G484" s="74">
        <v>385</v>
      </c>
      <c r="H484" s="63">
        <v>438</v>
      </c>
    </row>
    <row r="485" spans="4:8" ht="15.75" customHeight="1">
      <c r="D485" s="88" t="s">
        <v>221</v>
      </c>
      <c r="G485" s="74">
        <v>18</v>
      </c>
      <c r="H485" s="63">
        <v>20</v>
      </c>
    </row>
    <row r="486" spans="4:8" ht="15.75" customHeight="1">
      <c r="D486" s="88" t="s">
        <v>222</v>
      </c>
      <c r="G486" s="74">
        <v>29</v>
      </c>
      <c r="H486" s="63">
        <v>27</v>
      </c>
    </row>
    <row r="487" ht="15.75" customHeight="1">
      <c r="G487" s="74"/>
    </row>
    <row r="488" spans="1:8" ht="15.75" customHeight="1">
      <c r="A488" s="81" t="s">
        <v>30</v>
      </c>
      <c r="B488" s="82"/>
      <c r="C488" s="82" t="s">
        <v>31</v>
      </c>
      <c r="D488" s="82"/>
      <c r="E488" s="82"/>
      <c r="G488" s="115">
        <f>G489+G496+G501+G509</f>
        <v>2100</v>
      </c>
      <c r="H488" s="115">
        <f>H489+H496+H501+H509</f>
        <v>2101</v>
      </c>
    </row>
    <row r="489" spans="1:8" ht="15.75" customHeight="1">
      <c r="A489" s="91"/>
      <c r="B489" s="72" t="s">
        <v>223</v>
      </c>
      <c r="C489" s="88"/>
      <c r="D489" s="72" t="s">
        <v>224</v>
      </c>
      <c r="E489" s="91"/>
      <c r="G489" s="74">
        <f>G490+G493</f>
        <v>220</v>
      </c>
      <c r="H489" s="74">
        <f>H490+H493</f>
        <v>220</v>
      </c>
    </row>
    <row r="490" spans="3:8" ht="15.75" customHeight="1">
      <c r="C490" s="72" t="s">
        <v>225</v>
      </c>
      <c r="D490" s="72" t="s">
        <v>226</v>
      </c>
      <c r="E490" s="91"/>
      <c r="G490" s="74">
        <f>SUM(G491:G492)</f>
        <v>100</v>
      </c>
      <c r="H490" s="74">
        <f>SUM(H491:H492)</f>
        <v>100</v>
      </c>
    </row>
    <row r="491" spans="5:8" ht="15.75" customHeight="1">
      <c r="E491" s="91" t="s">
        <v>228</v>
      </c>
      <c r="G491" s="74">
        <v>50</v>
      </c>
      <c r="H491" s="63">
        <v>50</v>
      </c>
    </row>
    <row r="492" spans="5:8" ht="15.75" customHeight="1">
      <c r="E492" s="91" t="s">
        <v>229</v>
      </c>
      <c r="G492" s="74">
        <v>50</v>
      </c>
      <c r="H492" s="63">
        <v>50</v>
      </c>
    </row>
    <row r="493" spans="3:8" ht="15.75" customHeight="1">
      <c r="C493" s="72" t="s">
        <v>230</v>
      </c>
      <c r="D493" s="72" t="s">
        <v>231</v>
      </c>
      <c r="G493" s="74">
        <f>SUM(G494:G495)</f>
        <v>120</v>
      </c>
      <c r="H493" s="74">
        <f>SUM(H494:H495)</f>
        <v>120</v>
      </c>
    </row>
    <row r="494" spans="1:8" ht="15.75" customHeight="1">
      <c r="A494" s="81"/>
      <c r="B494" s="82"/>
      <c r="C494" s="82"/>
      <c r="D494" s="82"/>
      <c r="E494" s="88" t="s">
        <v>232</v>
      </c>
      <c r="G494" s="74">
        <v>50</v>
      </c>
      <c r="H494" s="63">
        <v>35</v>
      </c>
    </row>
    <row r="495" spans="1:8" ht="15.75" customHeight="1">
      <c r="A495" s="81"/>
      <c r="B495" s="82"/>
      <c r="C495" s="82"/>
      <c r="D495" s="82"/>
      <c r="E495" s="88" t="s">
        <v>233</v>
      </c>
      <c r="G495" s="74">
        <v>70</v>
      </c>
      <c r="H495" s="63">
        <v>85</v>
      </c>
    </row>
    <row r="496" spans="1:8" ht="15.75" customHeight="1">
      <c r="A496" s="91"/>
      <c r="B496" s="72" t="s">
        <v>234</v>
      </c>
      <c r="C496" s="88"/>
      <c r="D496" s="72" t="s">
        <v>235</v>
      </c>
      <c r="E496" s="88"/>
      <c r="G496" s="74">
        <f>G497+G499</f>
        <v>230</v>
      </c>
      <c r="H496" s="74">
        <f>H497+H499</f>
        <v>331</v>
      </c>
    </row>
    <row r="497" spans="3:8" ht="15.75" customHeight="1">
      <c r="C497" s="72" t="s">
        <v>236</v>
      </c>
      <c r="D497" s="72" t="s">
        <v>237</v>
      </c>
      <c r="G497" s="74">
        <f>SUM(G498)</f>
        <v>50</v>
      </c>
      <c r="H497" s="74">
        <f>SUM(H498)</f>
        <v>151</v>
      </c>
    </row>
    <row r="498" spans="5:8" ht="15.75" customHeight="1">
      <c r="E498" s="88" t="s">
        <v>239</v>
      </c>
      <c r="G498" s="74">
        <v>50</v>
      </c>
      <c r="H498" s="63">
        <v>151</v>
      </c>
    </row>
    <row r="499" spans="3:8" ht="15.75" customHeight="1">
      <c r="C499" s="72" t="s">
        <v>241</v>
      </c>
      <c r="D499" s="72" t="s">
        <v>242</v>
      </c>
      <c r="G499" s="74">
        <f>SUM(G500)</f>
        <v>180</v>
      </c>
      <c r="H499" s="74">
        <f>SUM(H500)</f>
        <v>180</v>
      </c>
    </row>
    <row r="500" spans="5:8" ht="15.75" customHeight="1">
      <c r="E500" s="88" t="s">
        <v>243</v>
      </c>
      <c r="G500" s="74">
        <v>180</v>
      </c>
      <c r="H500" s="63">
        <v>180</v>
      </c>
    </row>
    <row r="501" spans="1:8" ht="15.75" customHeight="1">
      <c r="A501" s="91"/>
      <c r="B501" s="72" t="s">
        <v>244</v>
      </c>
      <c r="C501" s="88"/>
      <c r="D501" s="72" t="s">
        <v>245</v>
      </c>
      <c r="E501" s="88"/>
      <c r="G501" s="74">
        <f>G502+G506+G507</f>
        <v>1270</v>
      </c>
      <c r="H501" s="74">
        <f>H502+H506+H507</f>
        <v>1170</v>
      </c>
    </row>
    <row r="502" spans="3:8" ht="15.75" customHeight="1">
      <c r="C502" s="72" t="s">
        <v>246</v>
      </c>
      <c r="D502" s="72" t="s">
        <v>247</v>
      </c>
      <c r="G502" s="74">
        <f>SUM(G503:G505)</f>
        <v>970</v>
      </c>
      <c r="H502" s="74">
        <f>SUM(H503:H505)</f>
        <v>870</v>
      </c>
    </row>
    <row r="503" spans="5:8" ht="15.75" customHeight="1">
      <c r="E503" s="88" t="s">
        <v>248</v>
      </c>
      <c r="G503" s="74">
        <v>600</v>
      </c>
      <c r="H503" s="63">
        <v>460</v>
      </c>
    </row>
    <row r="504" spans="5:8" ht="15.75" customHeight="1">
      <c r="E504" s="88" t="s">
        <v>249</v>
      </c>
      <c r="G504" s="74">
        <v>320</v>
      </c>
      <c r="H504" s="63">
        <v>340</v>
      </c>
    </row>
    <row r="505" spans="5:8" ht="15.75" customHeight="1">
      <c r="E505" s="88" t="s">
        <v>250</v>
      </c>
      <c r="G505" s="74">
        <v>50</v>
      </c>
      <c r="H505" s="63">
        <v>70</v>
      </c>
    </row>
    <row r="506" spans="3:8" ht="15.75" customHeight="1">
      <c r="C506" s="72" t="s">
        <v>253</v>
      </c>
      <c r="D506" s="72" t="s">
        <v>254</v>
      </c>
      <c r="G506" s="74">
        <v>100</v>
      </c>
      <c r="H506" s="63">
        <v>100</v>
      </c>
    </row>
    <row r="507" spans="3:8" ht="15.75" customHeight="1">
      <c r="C507" s="72" t="s">
        <v>255</v>
      </c>
      <c r="D507" s="72" t="s">
        <v>256</v>
      </c>
      <c r="G507" s="74">
        <f>SUM(G508)</f>
        <v>200</v>
      </c>
      <c r="H507" s="74">
        <f>SUM(H508)</f>
        <v>200</v>
      </c>
    </row>
    <row r="508" spans="5:8" ht="15.75" customHeight="1">
      <c r="E508" s="88" t="s">
        <v>258</v>
      </c>
      <c r="G508" s="74">
        <v>200</v>
      </c>
      <c r="H508" s="63">
        <v>200</v>
      </c>
    </row>
    <row r="509" spans="1:8" ht="15.75" customHeight="1">
      <c r="A509" s="91"/>
      <c r="B509" s="72" t="s">
        <v>268</v>
      </c>
      <c r="C509" s="88"/>
      <c r="D509" s="72" t="s">
        <v>269</v>
      </c>
      <c r="E509" s="88"/>
      <c r="G509" s="74">
        <f>SUM(G510)</f>
        <v>380</v>
      </c>
      <c r="H509" s="74">
        <f>SUM(H510)</f>
        <v>380</v>
      </c>
    </row>
    <row r="510" spans="3:8" ht="15.75" customHeight="1">
      <c r="C510" s="72" t="s">
        <v>270</v>
      </c>
      <c r="D510" s="72" t="s">
        <v>271</v>
      </c>
      <c r="G510" s="74">
        <v>380</v>
      </c>
      <c r="H510" s="63">
        <v>380</v>
      </c>
    </row>
    <row r="511" ht="15.75" customHeight="1">
      <c r="G511" s="74"/>
    </row>
    <row r="512" spans="1:8" ht="15.75" customHeight="1">
      <c r="A512" s="30" t="s">
        <v>196</v>
      </c>
      <c r="B512" s="44"/>
      <c r="C512" s="44"/>
      <c r="D512" s="44"/>
      <c r="E512" s="44"/>
      <c r="F512" s="109">
        <v>4.5</v>
      </c>
      <c r="G512" s="42">
        <f>G513+G522+G527+G561+G566</f>
        <v>18905</v>
      </c>
      <c r="H512" s="42">
        <f>H513+H522+H527+H561+H566</f>
        <v>18489</v>
      </c>
    </row>
    <row r="513" spans="1:8" ht="15.75" customHeight="1">
      <c r="A513" s="81" t="s">
        <v>26</v>
      </c>
      <c r="B513" s="82"/>
      <c r="C513" s="82" t="s">
        <v>201</v>
      </c>
      <c r="D513" s="82"/>
      <c r="E513" s="82"/>
      <c r="G513" s="115">
        <f>G514+G519</f>
        <v>6850</v>
      </c>
      <c r="H513" s="115">
        <f>H514+H519</f>
        <v>6499</v>
      </c>
    </row>
    <row r="514" spans="2:8" ht="15.75" customHeight="1">
      <c r="B514" s="72" t="s">
        <v>202</v>
      </c>
      <c r="D514" s="72" t="s">
        <v>203</v>
      </c>
      <c r="G514" s="74">
        <f>SUM(G515:G518)</f>
        <v>6650</v>
      </c>
      <c r="H514" s="74">
        <f>SUM(H515:H518)</f>
        <v>6299</v>
      </c>
    </row>
    <row r="515" spans="1:8" ht="15.75" customHeight="1">
      <c r="A515" s="1"/>
      <c r="C515" s="72" t="s">
        <v>204</v>
      </c>
      <c r="D515" s="72" t="s">
        <v>205</v>
      </c>
      <c r="G515" s="74">
        <v>6275</v>
      </c>
      <c r="H515" s="63">
        <v>5738</v>
      </c>
    </row>
    <row r="516" spans="1:8" ht="15.75" customHeight="1">
      <c r="A516" s="1"/>
      <c r="D516" s="72" t="s">
        <v>206</v>
      </c>
      <c r="G516" s="74"/>
      <c r="H516" s="63">
        <v>176</v>
      </c>
    </row>
    <row r="517" spans="3:8" ht="15.75" customHeight="1">
      <c r="C517" s="72" t="s">
        <v>207</v>
      </c>
      <c r="D517" s="72" t="s">
        <v>208</v>
      </c>
      <c r="G517" s="74">
        <v>375</v>
      </c>
      <c r="H517" s="63">
        <v>375</v>
      </c>
    </row>
    <row r="518" spans="4:8" ht="15.75" customHeight="1">
      <c r="D518" s="72" t="s">
        <v>338</v>
      </c>
      <c r="G518" s="74"/>
      <c r="H518" s="63">
        <v>10</v>
      </c>
    </row>
    <row r="519" spans="2:8" ht="15.75" customHeight="1">
      <c r="B519" s="72" t="s">
        <v>209</v>
      </c>
      <c r="D519" s="72" t="s">
        <v>210</v>
      </c>
      <c r="G519" s="74">
        <f>SUM(G520)</f>
        <v>200</v>
      </c>
      <c r="H519" s="74">
        <f>SUM(H520)</f>
        <v>200</v>
      </c>
    </row>
    <row r="520" spans="3:8" ht="15.75" customHeight="1">
      <c r="C520" s="72" t="s">
        <v>216</v>
      </c>
      <c r="D520" s="72" t="s">
        <v>217</v>
      </c>
      <c r="G520" s="74">
        <v>200</v>
      </c>
      <c r="H520" s="63">
        <v>200</v>
      </c>
    </row>
    <row r="521" spans="3:7" ht="15.75" customHeight="1">
      <c r="C521" s="78"/>
      <c r="G521" s="74"/>
    </row>
    <row r="522" spans="1:8" ht="15.75" customHeight="1">
      <c r="A522" s="81" t="s">
        <v>28</v>
      </c>
      <c r="B522" s="82"/>
      <c r="C522" s="82" t="s">
        <v>218</v>
      </c>
      <c r="D522" s="89"/>
      <c r="E522" s="89"/>
      <c r="G522" s="115">
        <f>SUM(G523:G525)</f>
        <v>1855</v>
      </c>
      <c r="H522" s="115">
        <f>SUM(H523:H525)</f>
        <v>1760</v>
      </c>
    </row>
    <row r="523" spans="4:8" ht="15.75" customHeight="1">
      <c r="D523" s="88" t="s">
        <v>219</v>
      </c>
      <c r="G523" s="74">
        <v>1748</v>
      </c>
      <c r="H523" s="63">
        <v>1623</v>
      </c>
    </row>
    <row r="524" spans="4:8" ht="15.75" customHeight="1">
      <c r="D524" s="88" t="s">
        <v>221</v>
      </c>
      <c r="G524" s="74">
        <v>45</v>
      </c>
      <c r="H524" s="63">
        <v>70</v>
      </c>
    </row>
    <row r="525" spans="4:8" ht="15.75" customHeight="1">
      <c r="D525" s="88" t="s">
        <v>222</v>
      </c>
      <c r="G525" s="74">
        <v>62</v>
      </c>
      <c r="H525" s="63">
        <v>67</v>
      </c>
    </row>
    <row r="526" ht="15.75" customHeight="1">
      <c r="G526" s="74"/>
    </row>
    <row r="527" spans="1:8" ht="15.75" customHeight="1">
      <c r="A527" s="81" t="s">
        <v>30</v>
      </c>
      <c r="B527" s="82"/>
      <c r="C527" s="82" t="s">
        <v>31</v>
      </c>
      <c r="D527" s="82"/>
      <c r="E527" s="82"/>
      <c r="G527" s="115">
        <f>G528+G535+G540+G551+G556</f>
        <v>8200</v>
      </c>
      <c r="H527" s="115">
        <f>H528+H535+H540+H551+H556</f>
        <v>8337</v>
      </c>
    </row>
    <row r="528" spans="1:8" ht="15.75" customHeight="1">
      <c r="A528" s="91"/>
      <c r="B528" s="72" t="s">
        <v>223</v>
      </c>
      <c r="C528" s="88"/>
      <c r="D528" s="72" t="s">
        <v>224</v>
      </c>
      <c r="E528" s="91"/>
      <c r="G528" s="74">
        <f>G529+G532</f>
        <v>1850</v>
      </c>
      <c r="H528" s="74">
        <f>H529+H532</f>
        <v>1890</v>
      </c>
    </row>
    <row r="529" spans="3:8" ht="15.75" customHeight="1">
      <c r="C529" s="72" t="s">
        <v>225</v>
      </c>
      <c r="D529" s="72" t="s">
        <v>226</v>
      </c>
      <c r="E529" s="91"/>
      <c r="G529" s="74">
        <f>SUM(G530:G531)</f>
        <v>600</v>
      </c>
      <c r="H529" s="74">
        <f>SUM(H530:H531)</f>
        <v>290</v>
      </c>
    </row>
    <row r="530" spans="5:8" ht="15.75" customHeight="1">
      <c r="E530" s="91" t="s">
        <v>228</v>
      </c>
      <c r="G530" s="74">
        <v>100</v>
      </c>
      <c r="H530" s="63">
        <v>20</v>
      </c>
    </row>
    <row r="531" spans="5:8" ht="15.75" customHeight="1">
      <c r="E531" s="91" t="s">
        <v>229</v>
      </c>
      <c r="G531" s="74">
        <v>500</v>
      </c>
      <c r="H531" s="63">
        <v>270</v>
      </c>
    </row>
    <row r="532" spans="3:8" ht="15.75" customHeight="1">
      <c r="C532" s="72" t="s">
        <v>230</v>
      </c>
      <c r="D532" s="72" t="s">
        <v>231</v>
      </c>
      <c r="G532" s="74">
        <f>SUM(G533:G534)</f>
        <v>1250</v>
      </c>
      <c r="H532" s="74">
        <f>SUM(H533:H534)</f>
        <v>1600</v>
      </c>
    </row>
    <row r="533" spans="1:8" ht="15.75" customHeight="1">
      <c r="A533" s="81"/>
      <c r="B533" s="82"/>
      <c r="C533" s="82"/>
      <c r="D533" s="82"/>
      <c r="E533" s="88" t="s">
        <v>232</v>
      </c>
      <c r="G533" s="74">
        <v>250</v>
      </c>
      <c r="H533" s="63">
        <v>60</v>
      </c>
    </row>
    <row r="534" spans="1:8" ht="15.75" customHeight="1">
      <c r="A534" s="81"/>
      <c r="B534" s="82"/>
      <c r="C534" s="82"/>
      <c r="D534" s="82"/>
      <c r="E534" s="88" t="s">
        <v>233</v>
      </c>
      <c r="G534" s="74">
        <v>1000</v>
      </c>
      <c r="H534" s="63">
        <v>1540</v>
      </c>
    </row>
    <row r="535" spans="1:8" ht="15.75" customHeight="1">
      <c r="A535" s="91"/>
      <c r="B535" s="72" t="s">
        <v>234</v>
      </c>
      <c r="C535" s="88"/>
      <c r="D535" s="72" t="s">
        <v>235</v>
      </c>
      <c r="E535" s="88"/>
      <c r="G535" s="74">
        <f>G536+G538</f>
        <v>250</v>
      </c>
      <c r="H535" s="74">
        <f>H536+H538</f>
        <v>260</v>
      </c>
    </row>
    <row r="536" spans="3:8" ht="15.75" customHeight="1">
      <c r="C536" s="72" t="s">
        <v>236</v>
      </c>
      <c r="D536" s="72" t="s">
        <v>237</v>
      </c>
      <c r="G536" s="74">
        <f>SUM(G537)</f>
        <v>100</v>
      </c>
      <c r="H536" s="74">
        <f>SUM(H537)</f>
        <v>185</v>
      </c>
    </row>
    <row r="537" spans="5:8" ht="15.75" customHeight="1">
      <c r="E537" s="88" t="s">
        <v>239</v>
      </c>
      <c r="G537" s="74">
        <v>100</v>
      </c>
      <c r="H537" s="63">
        <v>185</v>
      </c>
    </row>
    <row r="538" spans="3:8" ht="15.75" customHeight="1">
      <c r="C538" s="72" t="s">
        <v>241</v>
      </c>
      <c r="D538" s="72" t="s">
        <v>242</v>
      </c>
      <c r="G538" s="74">
        <f>SUM(G539)</f>
        <v>150</v>
      </c>
      <c r="H538" s="74">
        <f>SUM(H539)</f>
        <v>75</v>
      </c>
    </row>
    <row r="539" spans="5:8" ht="15.75" customHeight="1">
      <c r="E539" s="88" t="s">
        <v>243</v>
      </c>
      <c r="G539" s="74">
        <v>150</v>
      </c>
      <c r="H539" s="63">
        <v>75</v>
      </c>
    </row>
    <row r="540" spans="1:8" ht="15.75" customHeight="1">
      <c r="A540" s="91"/>
      <c r="B540" s="72" t="s">
        <v>244</v>
      </c>
      <c r="C540" s="88"/>
      <c r="D540" s="72" t="s">
        <v>245</v>
      </c>
      <c r="E540" s="88"/>
      <c r="G540" s="74">
        <f>G541+G545+G546</f>
        <v>4210</v>
      </c>
      <c r="H540" s="74">
        <f>H541+H545+H546</f>
        <v>4507</v>
      </c>
    </row>
    <row r="541" spans="3:8" ht="15.75" customHeight="1">
      <c r="C541" s="72" t="s">
        <v>246</v>
      </c>
      <c r="D541" s="72" t="s">
        <v>247</v>
      </c>
      <c r="G541" s="74">
        <f>SUM(G542:G544)</f>
        <v>510</v>
      </c>
      <c r="H541" s="74">
        <f>SUM(H542:H544)</f>
        <v>510</v>
      </c>
    </row>
    <row r="542" spans="5:8" ht="15.75" customHeight="1">
      <c r="E542" s="88" t="s">
        <v>248</v>
      </c>
      <c r="G542" s="74">
        <v>300</v>
      </c>
      <c r="H542" s="63">
        <v>300</v>
      </c>
    </row>
    <row r="543" spans="5:8" ht="15.75" customHeight="1">
      <c r="E543" s="88" t="s">
        <v>249</v>
      </c>
      <c r="G543" s="74">
        <v>160</v>
      </c>
      <c r="H543" s="63">
        <v>170</v>
      </c>
    </row>
    <row r="544" spans="5:8" ht="15.75" customHeight="1">
      <c r="E544" s="88" t="s">
        <v>250</v>
      </c>
      <c r="G544" s="74">
        <v>50</v>
      </c>
      <c r="H544" s="63">
        <v>40</v>
      </c>
    </row>
    <row r="545" spans="3:8" ht="15.75" customHeight="1">
      <c r="C545" s="72" t="s">
        <v>253</v>
      </c>
      <c r="D545" s="72" t="s">
        <v>254</v>
      </c>
      <c r="G545" s="74">
        <v>100</v>
      </c>
      <c r="H545" s="63">
        <v>60</v>
      </c>
    </row>
    <row r="546" spans="3:8" ht="15.75" customHeight="1">
      <c r="C546" s="72" t="s">
        <v>255</v>
      </c>
      <c r="D546" s="72" t="s">
        <v>256</v>
      </c>
      <c r="G546" s="74">
        <f>SUM(G547:G550)</f>
        <v>3600</v>
      </c>
      <c r="H546" s="74">
        <f>SUM(H547:H550)</f>
        <v>3937</v>
      </c>
    </row>
    <row r="547" spans="5:8" ht="15.75" customHeight="1">
      <c r="E547" s="88" t="s">
        <v>257</v>
      </c>
      <c r="G547" s="74">
        <v>50</v>
      </c>
      <c r="H547" s="63">
        <v>80</v>
      </c>
    </row>
    <row r="548" spans="5:8" ht="15.75" customHeight="1">
      <c r="E548" s="88" t="s">
        <v>339</v>
      </c>
      <c r="G548" s="74">
        <v>600</v>
      </c>
      <c r="H548" s="63">
        <v>570</v>
      </c>
    </row>
    <row r="549" spans="5:8" ht="15.75" customHeight="1">
      <c r="E549" s="88" t="s">
        <v>340</v>
      </c>
      <c r="G549" s="74">
        <v>2400</v>
      </c>
      <c r="H549" s="63">
        <v>1500</v>
      </c>
    </row>
    <row r="550" spans="5:8" ht="15.75" customHeight="1">
      <c r="E550" s="88" t="s">
        <v>258</v>
      </c>
      <c r="G550" s="74">
        <v>550</v>
      </c>
      <c r="H550" s="63">
        <v>1787</v>
      </c>
    </row>
    <row r="551" spans="1:8" ht="15.75" customHeight="1">
      <c r="A551" s="91"/>
      <c r="B551" s="72" t="s">
        <v>260</v>
      </c>
      <c r="C551" s="88"/>
      <c r="D551" s="72" t="s">
        <v>261</v>
      </c>
      <c r="E551" s="88"/>
      <c r="G551" s="74">
        <f>G552+G554</f>
        <v>350</v>
      </c>
      <c r="H551" s="74">
        <f>H552+H554</f>
        <v>350</v>
      </c>
    </row>
    <row r="552" spans="3:8" ht="15.75" customHeight="1">
      <c r="C552" s="72" t="s">
        <v>262</v>
      </c>
      <c r="D552" s="72" t="s">
        <v>263</v>
      </c>
      <c r="G552" s="74">
        <f>G553</f>
        <v>150</v>
      </c>
      <c r="H552" s="74">
        <f>H553</f>
        <v>250</v>
      </c>
    </row>
    <row r="553" spans="5:8" ht="15.75" customHeight="1">
      <c r="E553" s="88" t="s">
        <v>264</v>
      </c>
      <c r="G553" s="74">
        <v>150</v>
      </c>
      <c r="H553" s="63">
        <v>250</v>
      </c>
    </row>
    <row r="554" spans="3:8" ht="15.75" customHeight="1">
      <c r="C554" s="72" t="s">
        <v>265</v>
      </c>
      <c r="D554" s="72" t="s">
        <v>266</v>
      </c>
      <c r="G554" s="74">
        <f>SUM(G555)</f>
        <v>200</v>
      </c>
      <c r="H554" s="74">
        <f>SUM(H555)</f>
        <v>100</v>
      </c>
    </row>
    <row r="555" spans="5:8" ht="15.75" customHeight="1">
      <c r="E555" s="88" t="s">
        <v>267</v>
      </c>
      <c r="G555" s="74">
        <v>200</v>
      </c>
      <c r="H555" s="63">
        <v>100</v>
      </c>
    </row>
    <row r="556" spans="1:8" ht="15.75" customHeight="1">
      <c r="A556" s="91"/>
      <c r="B556" s="72" t="s">
        <v>268</v>
      </c>
      <c r="C556" s="88"/>
      <c r="D556" s="72" t="s">
        <v>269</v>
      </c>
      <c r="E556" s="88"/>
      <c r="G556" s="74">
        <f>G557+G558</f>
        <v>1540</v>
      </c>
      <c r="H556" s="74">
        <f>H557+H558</f>
        <v>1330</v>
      </c>
    </row>
    <row r="557" spans="3:8" ht="15.75" customHeight="1">
      <c r="C557" s="72" t="s">
        <v>270</v>
      </c>
      <c r="D557" s="72" t="s">
        <v>271</v>
      </c>
      <c r="G557" s="74">
        <v>1440</v>
      </c>
      <c r="H557" s="63">
        <v>1221</v>
      </c>
    </row>
    <row r="558" spans="3:8" ht="15.75" customHeight="1">
      <c r="C558" s="72" t="s">
        <v>341</v>
      </c>
      <c r="D558" s="72" t="s">
        <v>342</v>
      </c>
      <c r="G558" s="74">
        <f>G559</f>
        <v>100</v>
      </c>
      <c r="H558" s="74">
        <f>H559</f>
        <v>109</v>
      </c>
    </row>
    <row r="559" spans="4:8" ht="15.75" customHeight="1">
      <c r="D559" s="88" t="s">
        <v>343</v>
      </c>
      <c r="G559" s="74">
        <v>100</v>
      </c>
      <c r="H559" s="63">
        <v>109</v>
      </c>
    </row>
    <row r="560" spans="4:7" ht="15.75" customHeight="1">
      <c r="D560" s="88"/>
      <c r="G560" s="74"/>
    </row>
    <row r="561" spans="1:8" ht="15.75" customHeight="1">
      <c r="A561" s="101" t="s">
        <v>37</v>
      </c>
      <c r="C561" s="82" t="s">
        <v>38</v>
      </c>
      <c r="G561" s="115">
        <f>SUM(G562:G564)</f>
        <v>2000</v>
      </c>
      <c r="H561" s="115">
        <f>SUM(H562:H564)</f>
        <v>1442</v>
      </c>
    </row>
    <row r="562" spans="2:8" ht="15.75" customHeight="1">
      <c r="B562" s="72" t="s">
        <v>344</v>
      </c>
      <c r="D562" s="72" t="s">
        <v>345</v>
      </c>
      <c r="G562" s="74">
        <v>787</v>
      </c>
      <c r="H562" s="63">
        <v>325</v>
      </c>
    </row>
    <row r="563" spans="2:8" ht="15.75" customHeight="1">
      <c r="B563" s="72" t="s">
        <v>326</v>
      </c>
      <c r="D563" s="72" t="s">
        <v>336</v>
      </c>
      <c r="G563" s="74">
        <v>788</v>
      </c>
      <c r="H563" s="63">
        <v>788</v>
      </c>
    </row>
    <row r="564" spans="2:8" ht="15.75" customHeight="1">
      <c r="B564" s="72" t="s">
        <v>302</v>
      </c>
      <c r="D564" s="72" t="s">
        <v>303</v>
      </c>
      <c r="G564" s="74">
        <v>425</v>
      </c>
      <c r="H564" s="63">
        <v>329</v>
      </c>
    </row>
    <row r="565" ht="15.75" customHeight="1">
      <c r="G565" s="74"/>
    </row>
    <row r="566" spans="1:8" ht="15.75" customHeight="1">
      <c r="A566" s="5" t="s">
        <v>39</v>
      </c>
      <c r="B566" s="1"/>
      <c r="C566" s="5" t="s">
        <v>40</v>
      </c>
      <c r="D566" s="1"/>
      <c r="E566" s="1"/>
      <c r="G566" s="115">
        <f>SUM(G567:G568)</f>
        <v>0</v>
      </c>
      <c r="H566" s="115">
        <f>SUM(H567:H568)</f>
        <v>451</v>
      </c>
    </row>
    <row r="567" spans="1:8" ht="15.75" customHeight="1">
      <c r="A567" s="1"/>
      <c r="B567" s="1" t="s">
        <v>327</v>
      </c>
      <c r="C567" s="1"/>
      <c r="D567" s="1" t="s">
        <v>328</v>
      </c>
      <c r="E567" s="1"/>
      <c r="G567" s="74"/>
      <c r="H567" s="63">
        <v>355</v>
      </c>
    </row>
    <row r="568" spans="1:8" ht="15.75" customHeight="1">
      <c r="A568" s="1"/>
      <c r="B568" s="1" t="s">
        <v>329</v>
      </c>
      <c r="C568" s="1"/>
      <c r="D568" s="1" t="s">
        <v>330</v>
      </c>
      <c r="E568" s="1"/>
      <c r="G568" s="74"/>
      <c r="H568" s="63">
        <v>96</v>
      </c>
    </row>
    <row r="569" ht="15.75" customHeight="1">
      <c r="G569" s="74"/>
    </row>
    <row r="570" spans="1:8" ht="15.75" customHeight="1">
      <c r="A570" s="30" t="s">
        <v>145</v>
      </c>
      <c r="B570" s="44"/>
      <c r="C570" s="44"/>
      <c r="D570" s="44"/>
      <c r="E570" s="44"/>
      <c r="F570" s="44"/>
      <c r="G570" s="42">
        <f>SUM(G571+G577)</f>
        <v>35390</v>
      </c>
      <c r="H570" s="42">
        <f>SUM(H571+H577)</f>
        <v>42260</v>
      </c>
    </row>
    <row r="571" spans="1:8" ht="15.75" customHeight="1">
      <c r="A571" s="81" t="s">
        <v>34</v>
      </c>
      <c r="B571" s="82"/>
      <c r="C571" s="82" t="s">
        <v>35</v>
      </c>
      <c r="D571" s="82"/>
      <c r="E571" s="82"/>
      <c r="G571" s="115">
        <f>SUM(G572)</f>
        <v>30390</v>
      </c>
      <c r="H571" s="115">
        <f>SUM(H572)</f>
        <v>30805</v>
      </c>
    </row>
    <row r="572" spans="3:8" ht="15.75" customHeight="1">
      <c r="C572" s="72" t="s">
        <v>275</v>
      </c>
      <c r="D572" s="72" t="s">
        <v>346</v>
      </c>
      <c r="G572" s="74">
        <v>30390</v>
      </c>
      <c r="H572" s="63">
        <v>30805</v>
      </c>
    </row>
    <row r="573" spans="4:7" ht="15.75" customHeight="1">
      <c r="D573" s="72" t="s">
        <v>347</v>
      </c>
      <c r="F573" s="72">
        <v>26169</v>
      </c>
      <c r="G573" s="74"/>
    </row>
    <row r="574" spans="4:7" ht="15.75" customHeight="1">
      <c r="D574" s="72" t="s">
        <v>348</v>
      </c>
      <c r="F574" s="72">
        <v>929</v>
      </c>
      <c r="G574" s="74"/>
    </row>
    <row r="575" spans="4:7" ht="15.75" customHeight="1">
      <c r="D575" s="72" t="s">
        <v>349</v>
      </c>
      <c r="F575" s="72">
        <v>3292</v>
      </c>
      <c r="G575" s="74"/>
    </row>
    <row r="576" ht="15.75" customHeight="1">
      <c r="G576" s="74"/>
    </row>
    <row r="577" spans="1:8" ht="15.75" customHeight="1">
      <c r="A577" s="5" t="s">
        <v>39</v>
      </c>
      <c r="B577" s="1"/>
      <c r="C577" s="5" t="s">
        <v>40</v>
      </c>
      <c r="D577" s="1"/>
      <c r="E577" s="1"/>
      <c r="G577" s="115">
        <f>SUM(G578:G579)</f>
        <v>5000</v>
      </c>
      <c r="H577" s="115">
        <f>SUM(H578:H579)</f>
        <v>11455</v>
      </c>
    </row>
    <row r="578" spans="1:8" ht="15.75" customHeight="1">
      <c r="A578" s="1"/>
      <c r="B578" s="1" t="s">
        <v>327</v>
      </c>
      <c r="C578" s="1"/>
      <c r="D578" s="1" t="s">
        <v>328</v>
      </c>
      <c r="E578" s="1"/>
      <c r="G578" s="74">
        <v>3938</v>
      </c>
      <c r="H578" s="63">
        <v>9058</v>
      </c>
    </row>
    <row r="579" spans="1:8" ht="15.75" customHeight="1">
      <c r="A579" s="1"/>
      <c r="B579" s="1" t="s">
        <v>329</v>
      </c>
      <c r="C579" s="1"/>
      <c r="D579" s="1" t="s">
        <v>330</v>
      </c>
      <c r="E579" s="1"/>
      <c r="G579" s="74">
        <v>1062</v>
      </c>
      <c r="H579" s="63">
        <v>2397</v>
      </c>
    </row>
    <row r="580" spans="1:7" ht="15.75" customHeight="1">
      <c r="A580" s="1"/>
      <c r="B580" s="1"/>
      <c r="C580" s="1"/>
      <c r="D580" s="1"/>
      <c r="E580" s="1"/>
      <c r="G580" s="74"/>
    </row>
    <row r="581" spans="1:8" ht="15.75" customHeight="1">
      <c r="A581" s="30" t="s">
        <v>350</v>
      </c>
      <c r="B581" s="44"/>
      <c r="C581" s="44"/>
      <c r="D581" s="44"/>
      <c r="E581" s="44"/>
      <c r="F581" s="109">
        <v>1.5</v>
      </c>
      <c r="G581" s="42">
        <f>G582+G589+G595+G614</f>
        <v>10617</v>
      </c>
      <c r="H581" s="42">
        <f>H582+H589+H595+H614</f>
        <v>13782</v>
      </c>
    </row>
    <row r="582" spans="1:8" ht="15.75" customHeight="1">
      <c r="A582" s="81" t="s">
        <v>26</v>
      </c>
      <c r="B582" s="82"/>
      <c r="C582" s="82" t="s">
        <v>201</v>
      </c>
      <c r="D582" s="82"/>
      <c r="E582" s="82"/>
      <c r="G582" s="74">
        <f>SUM(G583)</f>
        <v>2211</v>
      </c>
      <c r="H582" s="74">
        <f>SUM(H583)</f>
        <v>2577</v>
      </c>
    </row>
    <row r="583" spans="2:8" ht="15.75" customHeight="1">
      <c r="B583" s="72" t="s">
        <v>202</v>
      </c>
      <c r="D583" s="72" t="s">
        <v>203</v>
      </c>
      <c r="G583" s="74">
        <f>SUM(G584:G587)</f>
        <v>2211</v>
      </c>
      <c r="H583" s="74">
        <f>SUM(H584:H587)</f>
        <v>2577</v>
      </c>
    </row>
    <row r="584" spans="1:8" ht="15.75" customHeight="1">
      <c r="A584" s="1"/>
      <c r="C584" s="72" t="s">
        <v>204</v>
      </c>
      <c r="D584" s="72" t="s">
        <v>205</v>
      </c>
      <c r="G584" s="74">
        <v>1986</v>
      </c>
      <c r="H584" s="63">
        <v>2219</v>
      </c>
    </row>
    <row r="585" spans="1:8" ht="15.75" customHeight="1">
      <c r="A585" s="1"/>
      <c r="D585" s="72" t="s">
        <v>206</v>
      </c>
      <c r="G585" s="74"/>
      <c r="H585" s="63">
        <v>114</v>
      </c>
    </row>
    <row r="586" spans="3:8" ht="15.75" customHeight="1">
      <c r="C586" s="72" t="s">
        <v>207</v>
      </c>
      <c r="D586" s="72" t="s">
        <v>208</v>
      </c>
      <c r="G586" s="74">
        <v>225</v>
      </c>
      <c r="H586" s="63">
        <v>225</v>
      </c>
    </row>
    <row r="587" spans="4:8" ht="15.75" customHeight="1">
      <c r="D587" s="72" t="s">
        <v>338</v>
      </c>
      <c r="G587" s="74"/>
      <c r="H587" s="63">
        <v>19</v>
      </c>
    </row>
    <row r="588" spans="3:7" ht="15.75" customHeight="1">
      <c r="C588" s="78"/>
      <c r="G588" s="74"/>
    </row>
    <row r="589" spans="1:8" ht="15.75" customHeight="1">
      <c r="A589" s="81" t="s">
        <v>28</v>
      </c>
      <c r="B589" s="82"/>
      <c r="C589" s="82" t="s">
        <v>218</v>
      </c>
      <c r="D589" s="89"/>
      <c r="E589" s="89"/>
      <c r="G589" s="74">
        <f>SUM(G590:G593)</f>
        <v>606</v>
      </c>
      <c r="H589" s="74">
        <f>SUM(H590:H593)</f>
        <v>702</v>
      </c>
    </row>
    <row r="590" spans="4:8" ht="15.75" customHeight="1">
      <c r="D590" s="88" t="s">
        <v>219</v>
      </c>
      <c r="G590" s="74">
        <v>536</v>
      </c>
      <c r="H590" s="63">
        <v>628</v>
      </c>
    </row>
    <row r="591" spans="4:8" ht="15.75" customHeight="1">
      <c r="D591" s="88" t="s">
        <v>221</v>
      </c>
      <c r="G591" s="74">
        <v>27</v>
      </c>
      <c r="H591" s="63">
        <v>27</v>
      </c>
    </row>
    <row r="592" spans="4:8" ht="15.75" customHeight="1">
      <c r="D592" s="88" t="s">
        <v>335</v>
      </c>
      <c r="G592" s="74"/>
      <c r="H592" s="63">
        <v>4</v>
      </c>
    </row>
    <row r="593" spans="4:8" ht="15.75" customHeight="1">
      <c r="D593" s="88" t="s">
        <v>222</v>
      </c>
      <c r="G593" s="74">
        <v>43</v>
      </c>
      <c r="H593" s="63">
        <v>43</v>
      </c>
    </row>
    <row r="594" ht="15.75" customHeight="1">
      <c r="G594" s="74"/>
    </row>
    <row r="595" spans="1:8" ht="15.75" customHeight="1">
      <c r="A595" s="81" t="s">
        <v>30</v>
      </c>
      <c r="B595" s="82"/>
      <c r="C595" s="82" t="s">
        <v>31</v>
      </c>
      <c r="D595" s="82"/>
      <c r="E595" s="82"/>
      <c r="G595" s="74">
        <f>G596+G599+G602+G611</f>
        <v>4800</v>
      </c>
      <c r="H595" s="74">
        <f>H596+H599+H602+H611</f>
        <v>4800</v>
      </c>
    </row>
    <row r="596" spans="1:8" ht="15.75" customHeight="1">
      <c r="A596" s="91"/>
      <c r="B596" s="72" t="s">
        <v>223</v>
      </c>
      <c r="C596" s="88"/>
      <c r="D596" s="72" t="s">
        <v>224</v>
      </c>
      <c r="E596" s="91"/>
      <c r="G596" s="74">
        <f>SUM(G598)</f>
        <v>300</v>
      </c>
      <c r="H596" s="74">
        <f>SUM(H598)</f>
        <v>300</v>
      </c>
    </row>
    <row r="597" spans="3:8" ht="15.75" customHeight="1">
      <c r="C597" s="72" t="s">
        <v>230</v>
      </c>
      <c r="D597" s="72" t="s">
        <v>231</v>
      </c>
      <c r="G597" s="74">
        <f>G598</f>
        <v>300</v>
      </c>
      <c r="H597" s="74">
        <f>H598</f>
        <v>300</v>
      </c>
    </row>
    <row r="598" spans="1:8" ht="15.75" customHeight="1">
      <c r="A598" s="81"/>
      <c r="B598" s="82"/>
      <c r="C598" s="82"/>
      <c r="D598" s="82"/>
      <c r="E598" s="88" t="s">
        <v>233</v>
      </c>
      <c r="G598" s="74">
        <v>300</v>
      </c>
      <c r="H598" s="63">
        <v>300</v>
      </c>
    </row>
    <row r="599" spans="1:8" ht="15.75" customHeight="1">
      <c r="A599" s="91"/>
      <c r="B599" s="72" t="s">
        <v>234</v>
      </c>
      <c r="C599" s="88"/>
      <c r="D599" s="72" t="s">
        <v>235</v>
      </c>
      <c r="E599" s="88"/>
      <c r="G599" s="74">
        <f>SUM(G600)</f>
        <v>150</v>
      </c>
      <c r="H599" s="74">
        <f>SUM(H600)</f>
        <v>150</v>
      </c>
    </row>
    <row r="600" spans="3:8" ht="15.75" customHeight="1">
      <c r="C600" s="72" t="s">
        <v>241</v>
      </c>
      <c r="D600" s="72" t="s">
        <v>242</v>
      </c>
      <c r="G600" s="74">
        <f>SUM(G601)</f>
        <v>150</v>
      </c>
      <c r="H600" s="74">
        <f>SUM(H601)</f>
        <v>150</v>
      </c>
    </row>
    <row r="601" spans="5:8" ht="15.75" customHeight="1">
      <c r="E601" s="88" t="s">
        <v>243</v>
      </c>
      <c r="G601" s="74">
        <v>150</v>
      </c>
      <c r="H601" s="63">
        <v>150</v>
      </c>
    </row>
    <row r="602" spans="1:8" ht="15.75" customHeight="1">
      <c r="A602" s="91"/>
      <c r="B602" s="72" t="s">
        <v>244</v>
      </c>
      <c r="C602" s="88"/>
      <c r="D602" s="72" t="s">
        <v>245</v>
      </c>
      <c r="E602" s="88"/>
      <c r="G602" s="74">
        <f>G603+G608+G609+G607</f>
        <v>3400</v>
      </c>
      <c r="H602" s="74">
        <f>H603+H608+H609+H607</f>
        <v>3400</v>
      </c>
    </row>
    <row r="603" spans="3:8" ht="15.75" customHeight="1">
      <c r="C603" s="72" t="s">
        <v>246</v>
      </c>
      <c r="D603" s="72" t="s">
        <v>247</v>
      </c>
      <c r="G603" s="74">
        <f>SUM(G604:G606)</f>
        <v>2550</v>
      </c>
      <c r="H603" s="74">
        <f>SUM(H604:H606)</f>
        <v>2550</v>
      </c>
    </row>
    <row r="604" spans="5:8" ht="15.75" customHeight="1">
      <c r="E604" s="88" t="s">
        <v>248</v>
      </c>
      <c r="G604" s="74">
        <v>1350</v>
      </c>
      <c r="H604" s="63">
        <v>1350</v>
      </c>
    </row>
    <row r="605" spans="5:8" ht="15.75" customHeight="1">
      <c r="E605" s="88" t="s">
        <v>249</v>
      </c>
      <c r="G605" s="74">
        <v>850</v>
      </c>
      <c r="H605" s="63">
        <v>850</v>
      </c>
    </row>
    <row r="606" spans="5:8" ht="15.75" customHeight="1">
      <c r="E606" s="88" t="s">
        <v>250</v>
      </c>
      <c r="G606" s="74">
        <v>350</v>
      </c>
      <c r="H606" s="63">
        <v>350</v>
      </c>
    </row>
    <row r="607" spans="3:8" ht="15.75" customHeight="1">
      <c r="C607" s="72" t="s">
        <v>251</v>
      </c>
      <c r="D607" s="72" t="s">
        <v>252</v>
      </c>
      <c r="G607" s="74"/>
      <c r="H607" s="63">
        <v>50</v>
      </c>
    </row>
    <row r="608" spans="3:8" ht="15.75" customHeight="1">
      <c r="C608" s="72" t="s">
        <v>253</v>
      </c>
      <c r="D608" s="72" t="s">
        <v>254</v>
      </c>
      <c r="G608" s="74">
        <v>200</v>
      </c>
      <c r="H608" s="63">
        <v>150</v>
      </c>
    </row>
    <row r="609" spans="3:8" ht="15.75" customHeight="1">
      <c r="C609" s="72" t="s">
        <v>255</v>
      </c>
      <c r="D609" s="72" t="s">
        <v>256</v>
      </c>
      <c r="G609" s="74">
        <f>SUM(G610)</f>
        <v>650</v>
      </c>
      <c r="H609" s="74">
        <f>SUM(H610)</f>
        <v>650</v>
      </c>
    </row>
    <row r="610" spans="5:8" ht="15.75" customHeight="1">
      <c r="E610" s="88" t="s">
        <v>258</v>
      </c>
      <c r="G610" s="74">
        <v>650</v>
      </c>
      <c r="H610" s="63">
        <v>650</v>
      </c>
    </row>
    <row r="611" spans="1:8" ht="15.75" customHeight="1">
      <c r="A611" s="91"/>
      <c r="B611" s="72" t="s">
        <v>268</v>
      </c>
      <c r="C611" s="88"/>
      <c r="D611" s="72" t="s">
        <v>269</v>
      </c>
      <c r="E611" s="88"/>
      <c r="G611" s="74">
        <f>SUM(G612)</f>
        <v>950</v>
      </c>
      <c r="H611" s="74">
        <f>SUM(H612)</f>
        <v>950</v>
      </c>
    </row>
    <row r="612" spans="3:8" ht="15.75" customHeight="1">
      <c r="C612" s="72" t="s">
        <v>270</v>
      </c>
      <c r="D612" s="72" t="s">
        <v>271</v>
      </c>
      <c r="G612" s="74">
        <v>950</v>
      </c>
      <c r="H612" s="63">
        <v>950</v>
      </c>
    </row>
    <row r="613" ht="15.75" customHeight="1">
      <c r="G613" s="74"/>
    </row>
    <row r="614" spans="1:8" ht="15.75" customHeight="1">
      <c r="A614" s="5" t="s">
        <v>39</v>
      </c>
      <c r="B614" s="1"/>
      <c r="C614" s="5" t="s">
        <v>40</v>
      </c>
      <c r="D614" s="1"/>
      <c r="E614" s="1"/>
      <c r="G614" s="115">
        <f>SUM(G615:G616)</f>
        <v>3000</v>
      </c>
      <c r="H614" s="115">
        <f>SUM(H615:H616)</f>
        <v>5703</v>
      </c>
    </row>
    <row r="615" spans="1:8" ht="15.75" customHeight="1">
      <c r="A615" s="1"/>
      <c r="B615" s="1" t="s">
        <v>327</v>
      </c>
      <c r="C615" s="1"/>
      <c r="D615" s="1" t="s">
        <v>328</v>
      </c>
      <c r="E615" s="1"/>
      <c r="G615" s="74">
        <v>2362</v>
      </c>
      <c r="H615" s="63">
        <v>5065</v>
      </c>
    </row>
    <row r="616" spans="1:8" ht="15.75" customHeight="1">
      <c r="A616" s="1"/>
      <c r="B616" s="1" t="s">
        <v>329</v>
      </c>
      <c r="C616" s="1"/>
      <c r="D616" s="1" t="s">
        <v>330</v>
      </c>
      <c r="E616" s="1"/>
      <c r="G616" s="74">
        <v>638</v>
      </c>
      <c r="H616" s="63">
        <v>638</v>
      </c>
    </row>
    <row r="617" ht="15.75" customHeight="1">
      <c r="G617" s="74"/>
    </row>
    <row r="618" spans="1:8" ht="15.75" customHeight="1">
      <c r="A618" s="30" t="s">
        <v>351</v>
      </c>
      <c r="B618" s="44"/>
      <c r="C618" s="44"/>
      <c r="D618" s="44"/>
      <c r="E618" s="44"/>
      <c r="F618" s="109">
        <v>1.5</v>
      </c>
      <c r="G618" s="42">
        <f>G619+G625+G630</f>
        <v>7617</v>
      </c>
      <c r="H618" s="42">
        <f>H619+H625+H630</f>
        <v>7766</v>
      </c>
    </row>
    <row r="619" spans="1:8" ht="15.75" customHeight="1">
      <c r="A619" s="81" t="s">
        <v>26</v>
      </c>
      <c r="B619" s="82"/>
      <c r="C619" s="82" t="s">
        <v>201</v>
      </c>
      <c r="D619" s="82"/>
      <c r="E619" s="82"/>
      <c r="G619" s="115">
        <f>SUM(G620)</f>
        <v>2211</v>
      </c>
      <c r="H619" s="115">
        <f>SUM(H620)</f>
        <v>2324</v>
      </c>
    </row>
    <row r="620" spans="2:8" ht="15.75" customHeight="1">
      <c r="B620" s="72" t="s">
        <v>202</v>
      </c>
      <c r="D620" s="72" t="s">
        <v>203</v>
      </c>
      <c r="G620" s="74">
        <f>SUM(G621:G623)</f>
        <v>2211</v>
      </c>
      <c r="H620" s="74">
        <f>SUM(H621:H623)</f>
        <v>2324</v>
      </c>
    </row>
    <row r="621" spans="1:8" ht="15.75" customHeight="1">
      <c r="A621" s="1"/>
      <c r="C621" s="72" t="s">
        <v>204</v>
      </c>
      <c r="D621" s="72" t="s">
        <v>205</v>
      </c>
      <c r="G621" s="74">
        <v>1986</v>
      </c>
      <c r="H621" s="63">
        <v>2048</v>
      </c>
    </row>
    <row r="622" spans="1:8" ht="15.75" customHeight="1">
      <c r="A622" s="1"/>
      <c r="D622" s="72" t="s">
        <v>206</v>
      </c>
      <c r="G622" s="74"/>
      <c r="H622" s="63">
        <v>51</v>
      </c>
    </row>
    <row r="623" spans="3:8" ht="15.75" customHeight="1">
      <c r="C623" s="72" t="s">
        <v>207</v>
      </c>
      <c r="D623" s="72" t="s">
        <v>208</v>
      </c>
      <c r="G623" s="74">
        <v>225</v>
      </c>
      <c r="H623" s="63">
        <v>225</v>
      </c>
    </row>
    <row r="624" spans="3:7" ht="15.75" customHeight="1">
      <c r="C624" s="78"/>
      <c r="G624" s="74"/>
    </row>
    <row r="625" spans="1:8" ht="15.75" customHeight="1">
      <c r="A625" s="81" t="s">
        <v>28</v>
      </c>
      <c r="B625" s="82"/>
      <c r="C625" s="82" t="s">
        <v>218</v>
      </c>
      <c r="D625" s="89"/>
      <c r="E625" s="89"/>
      <c r="G625" s="115">
        <f>SUM(G626:G628)</f>
        <v>606</v>
      </c>
      <c r="H625" s="115">
        <f>SUM(H626:H628)</f>
        <v>637</v>
      </c>
    </row>
    <row r="626" spans="4:8" ht="15.75" customHeight="1">
      <c r="D626" s="88" t="s">
        <v>219</v>
      </c>
      <c r="G626" s="74">
        <v>536</v>
      </c>
      <c r="H626" s="63">
        <v>567</v>
      </c>
    </row>
    <row r="627" spans="4:8" ht="15.75" customHeight="1">
      <c r="D627" s="88" t="s">
        <v>221</v>
      </c>
      <c r="G627" s="74">
        <v>27</v>
      </c>
      <c r="H627" s="63">
        <v>27</v>
      </c>
    </row>
    <row r="628" spans="4:8" ht="15.75" customHeight="1">
      <c r="D628" s="88" t="s">
        <v>222</v>
      </c>
      <c r="G628" s="74">
        <v>43</v>
      </c>
      <c r="H628" s="63">
        <v>43</v>
      </c>
    </row>
    <row r="629" ht="15.75" customHeight="1">
      <c r="G629" s="74"/>
    </row>
    <row r="630" spans="1:8" ht="15.75" customHeight="1">
      <c r="A630" s="81" t="s">
        <v>30</v>
      </c>
      <c r="B630" s="82"/>
      <c r="C630" s="82" t="s">
        <v>31</v>
      </c>
      <c r="D630" s="82"/>
      <c r="E630" s="82"/>
      <c r="G630" s="115">
        <f>G631+G634+G637+G646+G642</f>
        <v>4800</v>
      </c>
      <c r="H630" s="115">
        <f>H631+H634+H637+H646+H642</f>
        <v>4805</v>
      </c>
    </row>
    <row r="631" spans="1:8" ht="15.75" customHeight="1">
      <c r="A631" s="91"/>
      <c r="B631" s="72" t="s">
        <v>223</v>
      </c>
      <c r="C631" s="88"/>
      <c r="D631" s="72" t="s">
        <v>224</v>
      </c>
      <c r="E631" s="91"/>
      <c r="G631" s="74">
        <f>SUM(G633)</f>
        <v>300</v>
      </c>
      <c r="H631" s="74">
        <f>SUM(H633)</f>
        <v>300</v>
      </c>
    </row>
    <row r="632" spans="3:8" ht="15.75" customHeight="1">
      <c r="C632" s="72" t="s">
        <v>230</v>
      </c>
      <c r="D632" s="72" t="s">
        <v>231</v>
      </c>
      <c r="G632" s="74">
        <f>G633</f>
        <v>300</v>
      </c>
      <c r="H632" s="74">
        <f>H633</f>
        <v>300</v>
      </c>
    </row>
    <row r="633" spans="1:8" ht="15.75" customHeight="1">
      <c r="A633" s="81"/>
      <c r="B633" s="82"/>
      <c r="C633" s="82"/>
      <c r="D633" s="82"/>
      <c r="E633" s="88" t="s">
        <v>233</v>
      </c>
      <c r="G633" s="74">
        <v>300</v>
      </c>
      <c r="H633" s="63">
        <v>300</v>
      </c>
    </row>
    <row r="634" spans="1:8" ht="15.75" customHeight="1">
      <c r="A634" s="91"/>
      <c r="B634" s="72" t="s">
        <v>234</v>
      </c>
      <c r="C634" s="88"/>
      <c r="D634" s="72" t="s">
        <v>235</v>
      </c>
      <c r="E634" s="88"/>
      <c r="G634" s="74">
        <f>SUM(G635)</f>
        <v>150</v>
      </c>
      <c r="H634" s="74">
        <f>SUM(H635)</f>
        <v>150</v>
      </c>
    </row>
    <row r="635" spans="3:8" ht="15.75" customHeight="1">
      <c r="C635" s="72" t="s">
        <v>241</v>
      </c>
      <c r="D635" s="72" t="s">
        <v>242</v>
      </c>
      <c r="G635" s="74">
        <f>SUM(G636)</f>
        <v>150</v>
      </c>
      <c r="H635" s="74">
        <f>SUM(H636)</f>
        <v>150</v>
      </c>
    </row>
    <row r="636" spans="5:8" ht="15.75" customHeight="1">
      <c r="E636" s="88" t="s">
        <v>243</v>
      </c>
      <c r="G636" s="74">
        <v>150</v>
      </c>
      <c r="H636" s="63">
        <v>150</v>
      </c>
    </row>
    <row r="637" spans="1:8" ht="15.75" customHeight="1">
      <c r="A637" s="91"/>
      <c r="B637" s="72" t="s">
        <v>244</v>
      </c>
      <c r="C637" s="88"/>
      <c r="D637" s="72" t="s">
        <v>245</v>
      </c>
      <c r="E637" s="88"/>
      <c r="G637" s="74">
        <f>G638+G643+G644</f>
        <v>3400</v>
      </c>
      <c r="H637" s="74">
        <f>H638+H643+H644</f>
        <v>3340</v>
      </c>
    </row>
    <row r="638" spans="3:8" ht="15.75" customHeight="1">
      <c r="C638" s="72" t="s">
        <v>246</v>
      </c>
      <c r="D638" s="72" t="s">
        <v>247</v>
      </c>
      <c r="G638" s="74">
        <f>SUM(G639:G641)</f>
        <v>2550</v>
      </c>
      <c r="H638" s="74">
        <f>SUM(H639:H641)</f>
        <v>2550</v>
      </c>
    </row>
    <row r="639" spans="5:8" ht="15.75" customHeight="1">
      <c r="E639" s="88" t="s">
        <v>248</v>
      </c>
      <c r="G639" s="74">
        <v>1350</v>
      </c>
      <c r="H639" s="63">
        <v>1350</v>
      </c>
    </row>
    <row r="640" spans="5:8" ht="15.75" customHeight="1">
      <c r="E640" s="88" t="s">
        <v>249</v>
      </c>
      <c r="G640" s="74">
        <v>850</v>
      </c>
      <c r="H640" s="63">
        <v>850</v>
      </c>
    </row>
    <row r="641" spans="5:8" ht="15.75" customHeight="1">
      <c r="E641" s="88" t="s">
        <v>250</v>
      </c>
      <c r="G641" s="74">
        <v>350</v>
      </c>
      <c r="H641" s="63">
        <v>350</v>
      </c>
    </row>
    <row r="642" spans="3:8" ht="15.75" customHeight="1">
      <c r="C642" s="72" t="s">
        <v>251</v>
      </c>
      <c r="D642" s="72" t="s">
        <v>252</v>
      </c>
      <c r="G642" s="74"/>
      <c r="H642" s="63">
        <v>65</v>
      </c>
    </row>
    <row r="643" spans="3:8" ht="15.75" customHeight="1">
      <c r="C643" s="72" t="s">
        <v>253</v>
      </c>
      <c r="D643" s="72" t="s">
        <v>254</v>
      </c>
      <c r="G643" s="74">
        <v>200</v>
      </c>
      <c r="H643" s="63">
        <v>140</v>
      </c>
    </row>
    <row r="644" spans="3:8" ht="15.75" customHeight="1">
      <c r="C644" s="72" t="s">
        <v>255</v>
      </c>
      <c r="D644" s="72" t="s">
        <v>256</v>
      </c>
      <c r="G644" s="74">
        <f>SUM(G645)</f>
        <v>650</v>
      </c>
      <c r="H644" s="74">
        <f>SUM(H645)</f>
        <v>650</v>
      </c>
    </row>
    <row r="645" spans="5:8" ht="15.75" customHeight="1">
      <c r="E645" s="88" t="s">
        <v>258</v>
      </c>
      <c r="G645" s="74">
        <v>650</v>
      </c>
      <c r="H645" s="63">
        <v>650</v>
      </c>
    </row>
    <row r="646" spans="1:8" ht="15.75" customHeight="1">
      <c r="A646" s="91"/>
      <c r="B646" s="72" t="s">
        <v>268</v>
      </c>
      <c r="C646" s="88"/>
      <c r="D646" s="72" t="s">
        <v>269</v>
      </c>
      <c r="E646" s="88"/>
      <c r="G646" s="74">
        <f>SUM(G647)</f>
        <v>950</v>
      </c>
      <c r="H646" s="74">
        <f>SUM(H647)</f>
        <v>950</v>
      </c>
    </row>
    <row r="647" spans="3:8" ht="15.75" customHeight="1">
      <c r="C647" s="72" t="s">
        <v>270</v>
      </c>
      <c r="D647" s="72" t="s">
        <v>271</v>
      </c>
      <c r="G647" s="74">
        <v>950</v>
      </c>
      <c r="H647" s="63">
        <v>950</v>
      </c>
    </row>
    <row r="648" spans="5:7" ht="15.75" customHeight="1">
      <c r="E648" s="88"/>
      <c r="G648" s="74"/>
    </row>
    <row r="649" spans="1:8" ht="15.75" customHeight="1">
      <c r="A649" s="30" t="s">
        <v>352</v>
      </c>
      <c r="B649" s="44"/>
      <c r="C649" s="44"/>
      <c r="D649" s="44"/>
      <c r="E649" s="49"/>
      <c r="F649" s="109">
        <v>4.75</v>
      </c>
      <c r="G649" s="42">
        <f>G650+G658+G664</f>
        <v>28517</v>
      </c>
      <c r="H649" s="42">
        <f>H650+H658+H664</f>
        <v>28778</v>
      </c>
    </row>
    <row r="650" spans="1:8" ht="15.75" customHeight="1">
      <c r="A650" s="81" t="s">
        <v>26</v>
      </c>
      <c r="B650" s="82"/>
      <c r="C650" s="82" t="s">
        <v>201</v>
      </c>
      <c r="D650" s="82"/>
      <c r="E650" s="82"/>
      <c r="G650" s="115">
        <f>SUM(G651)</f>
        <v>7243</v>
      </c>
      <c r="H650" s="115">
        <f>SUM(H651)</f>
        <v>7646</v>
      </c>
    </row>
    <row r="651" spans="2:8" ht="15.75" customHeight="1">
      <c r="B651" s="72" t="s">
        <v>202</v>
      </c>
      <c r="D651" s="72" t="s">
        <v>203</v>
      </c>
      <c r="G651" s="74">
        <f>SUM(G652:G656)</f>
        <v>7243</v>
      </c>
      <c r="H651" s="74">
        <f>SUM(H652:H656)</f>
        <v>7646</v>
      </c>
    </row>
    <row r="652" spans="1:8" ht="15.75" customHeight="1">
      <c r="A652" s="1"/>
      <c r="C652" s="72" t="s">
        <v>204</v>
      </c>
      <c r="D652" s="72" t="s">
        <v>205</v>
      </c>
      <c r="G652" s="74">
        <v>6453</v>
      </c>
      <c r="H652" s="63">
        <v>6477</v>
      </c>
    </row>
    <row r="653" spans="1:8" ht="15.75" customHeight="1">
      <c r="A653" s="1"/>
      <c r="D653" s="72" t="s">
        <v>353</v>
      </c>
      <c r="G653" s="74"/>
      <c r="H653" s="63">
        <v>284</v>
      </c>
    </row>
    <row r="654" spans="3:8" ht="15.75" customHeight="1">
      <c r="C654" s="72" t="s">
        <v>207</v>
      </c>
      <c r="D654" s="72" t="s">
        <v>208</v>
      </c>
      <c r="G654" s="74">
        <v>750</v>
      </c>
      <c r="H654" s="63">
        <v>747</v>
      </c>
    </row>
    <row r="655" spans="3:8" ht="15.75" customHeight="1">
      <c r="C655" s="72" t="s">
        <v>308</v>
      </c>
      <c r="D655" s="72" t="s">
        <v>309</v>
      </c>
      <c r="G655" s="74">
        <v>40</v>
      </c>
      <c r="H655" s="63">
        <v>48</v>
      </c>
    </row>
    <row r="656" spans="4:8" ht="15.75" customHeight="1">
      <c r="D656" s="72" t="s">
        <v>304</v>
      </c>
      <c r="G656" s="74">
        <v>0</v>
      </c>
      <c r="H656" s="63">
        <v>90</v>
      </c>
    </row>
    <row r="657" spans="3:7" ht="15.75" customHeight="1">
      <c r="C657" s="78"/>
      <c r="G657" s="74"/>
    </row>
    <row r="658" spans="1:8" ht="15.75" customHeight="1">
      <c r="A658" s="81" t="s">
        <v>28</v>
      </c>
      <c r="B658" s="82"/>
      <c r="C658" s="82" t="s">
        <v>218</v>
      </c>
      <c r="D658" s="89"/>
      <c r="E658" s="89"/>
      <c r="G658" s="115">
        <f>SUM(G659:G662)</f>
        <v>1974</v>
      </c>
      <c r="H658" s="115">
        <f>SUM(H659:H662)</f>
        <v>2080</v>
      </c>
    </row>
    <row r="659" spans="4:8" ht="15.75" customHeight="1">
      <c r="D659" s="88" t="s">
        <v>219</v>
      </c>
      <c r="G659" s="74">
        <v>1741</v>
      </c>
      <c r="H659" s="63">
        <v>1790</v>
      </c>
    </row>
    <row r="660" spans="4:8" ht="15.75" customHeight="1">
      <c r="D660" s="88" t="s">
        <v>221</v>
      </c>
      <c r="G660" s="74">
        <v>90</v>
      </c>
      <c r="H660" s="63">
        <v>147</v>
      </c>
    </row>
    <row r="661" spans="4:8" ht="15.75" customHeight="1">
      <c r="D661" s="88" t="s">
        <v>335</v>
      </c>
      <c r="G661" s="74"/>
      <c r="H661" s="63">
        <v>23</v>
      </c>
    </row>
    <row r="662" spans="4:8" ht="15.75" customHeight="1">
      <c r="D662" s="88" t="s">
        <v>222</v>
      </c>
      <c r="G662" s="74">
        <v>143</v>
      </c>
      <c r="H662" s="63">
        <v>120</v>
      </c>
    </row>
    <row r="663" ht="15.75" customHeight="1">
      <c r="G663" s="74"/>
    </row>
    <row r="664" spans="1:8" ht="15.75" customHeight="1">
      <c r="A664" s="81" t="s">
        <v>30</v>
      </c>
      <c r="B664" s="82"/>
      <c r="C664" s="82" t="s">
        <v>31</v>
      </c>
      <c r="D664" s="82"/>
      <c r="E664" s="82"/>
      <c r="G664" s="115">
        <f>G665+G673+G678+G689+G686</f>
        <v>19300</v>
      </c>
      <c r="H664" s="115">
        <f>H665+H673+H678+H689+H686</f>
        <v>19052</v>
      </c>
    </row>
    <row r="665" spans="1:8" ht="15.75" customHeight="1">
      <c r="A665" s="91"/>
      <c r="B665" s="72" t="s">
        <v>223</v>
      </c>
      <c r="C665" s="88"/>
      <c r="D665" s="72" t="s">
        <v>224</v>
      </c>
      <c r="E665" s="91"/>
      <c r="G665" s="74">
        <f>G666+G669</f>
        <v>12573</v>
      </c>
      <c r="H665" s="74">
        <f>H666+H669</f>
        <v>12360</v>
      </c>
    </row>
    <row r="666" spans="3:8" ht="15.75" customHeight="1">
      <c r="C666" s="72" t="s">
        <v>225</v>
      </c>
      <c r="D666" s="72" t="s">
        <v>226</v>
      </c>
      <c r="E666" s="91"/>
      <c r="G666" s="74">
        <f>SUM(G667:G668)</f>
        <v>370</v>
      </c>
      <c r="H666" s="74">
        <f>SUM(H667:H668)</f>
        <v>92</v>
      </c>
    </row>
    <row r="667" spans="5:8" ht="15.75" customHeight="1">
      <c r="E667" s="91" t="s">
        <v>321</v>
      </c>
      <c r="G667" s="74">
        <v>20</v>
      </c>
      <c r="H667" s="63">
        <v>10</v>
      </c>
    </row>
    <row r="668" spans="5:8" ht="15.75" customHeight="1">
      <c r="E668" s="91" t="s">
        <v>229</v>
      </c>
      <c r="G668" s="74">
        <v>350</v>
      </c>
      <c r="H668" s="63">
        <v>82</v>
      </c>
    </row>
    <row r="669" spans="3:8" ht="15.75" customHeight="1">
      <c r="C669" s="72" t="s">
        <v>230</v>
      </c>
      <c r="D669" s="72" t="s">
        <v>231</v>
      </c>
      <c r="G669" s="74">
        <f>SUM(G670:G672)</f>
        <v>12203</v>
      </c>
      <c r="H669" s="74">
        <f>SUM(H670:H672)</f>
        <v>12268</v>
      </c>
    </row>
    <row r="670" spans="5:8" ht="15.75" customHeight="1">
      <c r="E670" s="91" t="s">
        <v>354</v>
      </c>
      <c r="G670" s="74">
        <v>11693</v>
      </c>
      <c r="H670" s="74">
        <v>11693</v>
      </c>
    </row>
    <row r="671" spans="1:8" ht="15.75" customHeight="1">
      <c r="A671" s="81"/>
      <c r="B671" s="82"/>
      <c r="C671" s="82"/>
      <c r="D671" s="82"/>
      <c r="E671" s="88" t="s">
        <v>306</v>
      </c>
      <c r="G671" s="74">
        <v>150</v>
      </c>
      <c r="H671" s="63">
        <v>45</v>
      </c>
    </row>
    <row r="672" spans="1:8" ht="15.75" customHeight="1">
      <c r="A672" s="81"/>
      <c r="B672" s="82"/>
      <c r="C672" s="82"/>
      <c r="D672" s="82"/>
      <c r="E672" s="88" t="s">
        <v>233</v>
      </c>
      <c r="G672" s="74">
        <v>360</v>
      </c>
      <c r="H672" s="63">
        <v>530</v>
      </c>
    </row>
    <row r="673" spans="1:8" ht="15.75" customHeight="1">
      <c r="A673" s="91"/>
      <c r="B673" s="72" t="s">
        <v>234</v>
      </c>
      <c r="C673" s="88"/>
      <c r="D673" s="72" t="s">
        <v>235</v>
      </c>
      <c r="E673" s="88"/>
      <c r="G673" s="74">
        <f>SUM(G676+G674)</f>
        <v>100</v>
      </c>
      <c r="H673" s="74">
        <f>SUM(H676+H674)</f>
        <v>65</v>
      </c>
    </row>
    <row r="674" spans="3:8" ht="15.75" customHeight="1">
      <c r="C674" s="72" t="s">
        <v>236</v>
      </c>
      <c r="D674" s="72" t="s">
        <v>237</v>
      </c>
      <c r="G674" s="74">
        <f>G675</f>
        <v>0</v>
      </c>
      <c r="H674" s="74">
        <f>H675</f>
        <v>30</v>
      </c>
    </row>
    <row r="675" spans="5:8" ht="15.75" customHeight="1">
      <c r="E675" s="88" t="s">
        <v>239</v>
      </c>
      <c r="G675" s="74">
        <v>0</v>
      </c>
      <c r="H675" s="74">
        <v>30</v>
      </c>
    </row>
    <row r="676" spans="3:8" ht="15.75" customHeight="1">
      <c r="C676" s="72" t="s">
        <v>241</v>
      </c>
      <c r="D676" s="72" t="s">
        <v>242</v>
      </c>
      <c r="G676" s="74">
        <f>SUM(G677)</f>
        <v>100</v>
      </c>
      <c r="H676" s="74">
        <f>SUM(H677)</f>
        <v>35</v>
      </c>
    </row>
    <row r="677" spans="5:8" ht="15.75" customHeight="1">
      <c r="E677" s="88" t="s">
        <v>243</v>
      </c>
      <c r="G677" s="74">
        <v>100</v>
      </c>
      <c r="H677" s="63">
        <v>35</v>
      </c>
    </row>
    <row r="678" spans="1:8" ht="15.75" customHeight="1">
      <c r="A678" s="91"/>
      <c r="B678" s="72" t="s">
        <v>244</v>
      </c>
      <c r="C678" s="88"/>
      <c r="D678" s="72" t="s">
        <v>245</v>
      </c>
      <c r="E678" s="88"/>
      <c r="G678" s="74">
        <f>G679+G683+G684</f>
        <v>2800</v>
      </c>
      <c r="H678" s="74">
        <f>H679+H683+H684</f>
        <v>2779</v>
      </c>
    </row>
    <row r="679" spans="3:8" ht="15.75" customHeight="1">
      <c r="C679" s="72" t="s">
        <v>246</v>
      </c>
      <c r="D679" s="72" t="s">
        <v>247</v>
      </c>
      <c r="G679" s="74">
        <f>SUM(G680:G682)</f>
        <v>2550</v>
      </c>
      <c r="H679" s="74">
        <f>SUM(H680:H682)</f>
        <v>2550</v>
      </c>
    </row>
    <row r="680" spans="5:8" ht="15.75" customHeight="1">
      <c r="E680" s="88" t="s">
        <v>248</v>
      </c>
      <c r="G680" s="74">
        <v>1350</v>
      </c>
      <c r="H680" s="63">
        <v>1350</v>
      </c>
    </row>
    <row r="681" spans="5:8" ht="15.75" customHeight="1">
      <c r="E681" s="88" t="s">
        <v>249</v>
      </c>
      <c r="G681" s="74">
        <v>850</v>
      </c>
      <c r="H681" s="63">
        <v>850</v>
      </c>
    </row>
    <row r="682" spans="5:8" ht="15.75" customHeight="1">
      <c r="E682" s="88" t="s">
        <v>250</v>
      </c>
      <c r="G682" s="74">
        <v>350</v>
      </c>
      <c r="H682" s="63">
        <v>350</v>
      </c>
    </row>
    <row r="683" spans="3:8" ht="15.75" customHeight="1">
      <c r="C683" s="72" t="s">
        <v>253</v>
      </c>
      <c r="D683" s="72" t="s">
        <v>254</v>
      </c>
      <c r="G683" s="74">
        <v>100</v>
      </c>
      <c r="H683" s="63">
        <v>20</v>
      </c>
    </row>
    <row r="684" spans="3:8" ht="15.75" customHeight="1">
      <c r="C684" s="72" t="s">
        <v>255</v>
      </c>
      <c r="D684" s="72" t="s">
        <v>256</v>
      </c>
      <c r="G684" s="74">
        <f>SUM(G685)</f>
        <v>150</v>
      </c>
      <c r="H684" s="74">
        <f>SUM(H685)</f>
        <v>209</v>
      </c>
    </row>
    <row r="685" spans="5:8" ht="15.75" customHeight="1">
      <c r="E685" s="88" t="s">
        <v>258</v>
      </c>
      <c r="G685" s="74">
        <v>150</v>
      </c>
      <c r="H685" s="63">
        <v>209</v>
      </c>
    </row>
    <row r="686" spans="1:8" ht="15.75" customHeight="1">
      <c r="A686" s="91"/>
      <c r="B686" s="72" t="s">
        <v>260</v>
      </c>
      <c r="C686" s="88"/>
      <c r="D686" s="72" t="s">
        <v>261</v>
      </c>
      <c r="E686" s="88"/>
      <c r="G686" s="74">
        <f>G687</f>
        <v>0</v>
      </c>
      <c r="H686" s="74">
        <f>H687</f>
        <v>21</v>
      </c>
    </row>
    <row r="687" spans="3:8" ht="15.75" customHeight="1">
      <c r="C687" s="72" t="s">
        <v>262</v>
      </c>
      <c r="D687" s="72" t="s">
        <v>263</v>
      </c>
      <c r="G687" s="74">
        <f>G688</f>
        <v>0</v>
      </c>
      <c r="H687" s="74">
        <f>H688</f>
        <v>21</v>
      </c>
    </row>
    <row r="688" spans="5:8" ht="15.75" customHeight="1">
      <c r="E688" s="88" t="s">
        <v>264</v>
      </c>
      <c r="G688" s="74"/>
      <c r="H688" s="63">
        <v>21</v>
      </c>
    </row>
    <row r="689" spans="1:8" ht="15.75" customHeight="1">
      <c r="A689" s="91"/>
      <c r="B689" s="72" t="s">
        <v>268</v>
      </c>
      <c r="C689" s="88"/>
      <c r="D689" s="72" t="s">
        <v>269</v>
      </c>
      <c r="E689" s="88"/>
      <c r="G689" s="74">
        <f>SUM(G690)</f>
        <v>3827</v>
      </c>
      <c r="H689" s="74">
        <f>SUM(H690)</f>
        <v>3827</v>
      </c>
    </row>
    <row r="690" spans="3:8" ht="15.75" customHeight="1">
      <c r="C690" s="72" t="s">
        <v>270</v>
      </c>
      <c r="D690" s="72" t="s">
        <v>271</v>
      </c>
      <c r="G690" s="74">
        <v>3827</v>
      </c>
      <c r="H690" s="63">
        <v>3827</v>
      </c>
    </row>
    <row r="691" ht="15.75" customHeight="1">
      <c r="G691" s="74"/>
    </row>
    <row r="692" spans="1:8" ht="15.75" customHeight="1">
      <c r="A692" s="30" t="s">
        <v>355</v>
      </c>
      <c r="B692" s="44"/>
      <c r="C692" s="44"/>
      <c r="D692" s="44"/>
      <c r="E692" s="44"/>
      <c r="F692" s="44"/>
      <c r="G692" s="42">
        <f aca="true" t="shared" si="1" ref="G692:H694">SUM(G693)</f>
        <v>58</v>
      </c>
      <c r="H692" s="42">
        <f t="shared" si="1"/>
        <v>58</v>
      </c>
    </row>
    <row r="693" spans="1:8" ht="15.75" customHeight="1">
      <c r="A693" s="81" t="s">
        <v>34</v>
      </c>
      <c r="B693" s="82"/>
      <c r="C693" s="82" t="s">
        <v>35</v>
      </c>
      <c r="D693" s="82"/>
      <c r="E693" s="82"/>
      <c r="G693" s="74">
        <f t="shared" si="1"/>
        <v>58</v>
      </c>
      <c r="H693" s="74">
        <f t="shared" si="1"/>
        <v>58</v>
      </c>
    </row>
    <row r="694" spans="3:8" ht="15.75" customHeight="1">
      <c r="C694" s="72" t="s">
        <v>275</v>
      </c>
      <c r="D694" s="72" t="s">
        <v>276</v>
      </c>
      <c r="G694" s="74">
        <f t="shared" si="1"/>
        <v>58</v>
      </c>
      <c r="H694" s="74">
        <f t="shared" si="1"/>
        <v>58</v>
      </c>
    </row>
    <row r="695" spans="5:8" ht="15.75" customHeight="1">
      <c r="E695" s="72" t="s">
        <v>356</v>
      </c>
      <c r="G695" s="74">
        <v>58</v>
      </c>
      <c r="H695" s="63">
        <v>58</v>
      </c>
    </row>
    <row r="696" ht="15.75" customHeight="1">
      <c r="G696" s="74"/>
    </row>
    <row r="697" spans="1:8" ht="15.75" customHeight="1">
      <c r="A697" s="40" t="s">
        <v>357</v>
      </c>
      <c r="B697" s="121"/>
      <c r="C697" s="121"/>
      <c r="D697" s="121"/>
      <c r="E697" s="121"/>
      <c r="F697" s="121"/>
      <c r="G697" s="42">
        <f aca="true" t="shared" si="2" ref="G697:H699">SUM(G698)</f>
        <v>3000</v>
      </c>
      <c r="H697" s="42">
        <f t="shared" si="2"/>
        <v>3000</v>
      </c>
    </row>
    <row r="698" spans="1:8" ht="15.75" customHeight="1">
      <c r="A698" s="101" t="s">
        <v>32</v>
      </c>
      <c r="C698" s="82" t="s">
        <v>358</v>
      </c>
      <c r="D698" s="82"/>
      <c r="E698" s="82"/>
      <c r="G698" s="74">
        <f t="shared" si="2"/>
        <v>3000</v>
      </c>
      <c r="H698" s="74">
        <f t="shared" si="2"/>
        <v>3000</v>
      </c>
    </row>
    <row r="699" spans="2:8" ht="15.75" customHeight="1">
      <c r="B699" s="72" t="s">
        <v>359</v>
      </c>
      <c r="D699" s="72" t="s">
        <v>360</v>
      </c>
      <c r="G699" s="74">
        <f t="shared" si="2"/>
        <v>3000</v>
      </c>
      <c r="H699" s="74">
        <f t="shared" si="2"/>
        <v>3000</v>
      </c>
    </row>
    <row r="700" spans="5:8" ht="15.75" customHeight="1">
      <c r="E700" s="72" t="s">
        <v>361</v>
      </c>
      <c r="G700" s="74">
        <v>3000</v>
      </c>
      <c r="H700" s="63">
        <v>3000</v>
      </c>
    </row>
    <row r="701" ht="15.75" customHeight="1">
      <c r="G701" s="74"/>
    </row>
    <row r="702" spans="1:8" ht="15.75" customHeight="1">
      <c r="A702" s="30" t="s">
        <v>362</v>
      </c>
      <c r="B702" s="44"/>
      <c r="C702" s="44"/>
      <c r="D702" s="44"/>
      <c r="E702" s="44"/>
      <c r="F702" s="44"/>
      <c r="G702" s="42">
        <f aca="true" t="shared" si="3" ref="G702:H704">SUM(G703)</f>
        <v>1000</v>
      </c>
      <c r="H702" s="42">
        <f t="shared" si="3"/>
        <v>1000</v>
      </c>
    </row>
    <row r="703" spans="1:8" ht="15.75" customHeight="1">
      <c r="A703" s="81" t="s">
        <v>32</v>
      </c>
      <c r="C703" s="82" t="s">
        <v>358</v>
      </c>
      <c r="D703" s="82"/>
      <c r="E703" s="82"/>
      <c r="G703" s="74">
        <f t="shared" si="3"/>
        <v>1000</v>
      </c>
      <c r="H703" s="74">
        <f t="shared" si="3"/>
        <v>1000</v>
      </c>
    </row>
    <row r="704" spans="2:8" ht="15.75" customHeight="1">
      <c r="B704" s="72" t="s">
        <v>363</v>
      </c>
      <c r="D704" s="72" t="s">
        <v>364</v>
      </c>
      <c r="G704" s="74">
        <f t="shared" si="3"/>
        <v>1000</v>
      </c>
      <c r="H704" s="74">
        <f t="shared" si="3"/>
        <v>1000</v>
      </c>
    </row>
    <row r="705" spans="5:8" ht="15.75" customHeight="1">
      <c r="E705" s="72" t="s">
        <v>365</v>
      </c>
      <c r="G705" s="74">
        <v>1000</v>
      </c>
      <c r="H705" s="63">
        <v>1000</v>
      </c>
    </row>
    <row r="706" ht="15.75" customHeight="1">
      <c r="G706" s="74"/>
    </row>
    <row r="707" spans="1:8" ht="15.75" customHeight="1">
      <c r="A707" s="30" t="s">
        <v>152</v>
      </c>
      <c r="B707" s="95"/>
      <c r="C707" s="95"/>
      <c r="D707" s="95"/>
      <c r="E707" s="95"/>
      <c r="F707" s="95"/>
      <c r="G707" s="42">
        <f aca="true" t="shared" si="4" ref="G707:H709">SUM(G708)</f>
        <v>160</v>
      </c>
      <c r="H707" s="42">
        <f t="shared" si="4"/>
        <v>160</v>
      </c>
    </row>
    <row r="708" spans="1:8" ht="15.75" customHeight="1">
      <c r="A708" s="81" t="s">
        <v>34</v>
      </c>
      <c r="B708" s="82"/>
      <c r="C708" s="82" t="s">
        <v>35</v>
      </c>
      <c r="D708" s="82"/>
      <c r="E708" s="82"/>
      <c r="G708" s="74">
        <f t="shared" si="4"/>
        <v>160</v>
      </c>
      <c r="H708" s="74">
        <f t="shared" si="4"/>
        <v>160</v>
      </c>
    </row>
    <row r="709" spans="3:8" ht="15.75" customHeight="1">
      <c r="C709" s="72" t="s">
        <v>275</v>
      </c>
      <c r="D709" s="72" t="s">
        <v>276</v>
      </c>
      <c r="G709" s="74">
        <f t="shared" si="4"/>
        <v>160</v>
      </c>
      <c r="H709" s="74">
        <f t="shared" si="4"/>
        <v>160</v>
      </c>
    </row>
    <row r="710" spans="5:8" ht="15.75" customHeight="1">
      <c r="E710" s="72" t="s">
        <v>356</v>
      </c>
      <c r="G710" s="74">
        <v>160</v>
      </c>
      <c r="H710" s="63">
        <v>160</v>
      </c>
    </row>
    <row r="711" ht="15.75" customHeight="1">
      <c r="G711" s="74"/>
    </row>
    <row r="712" spans="1:8" ht="15.75" customHeight="1">
      <c r="A712" s="30" t="s">
        <v>366</v>
      </c>
      <c r="B712" s="95"/>
      <c r="C712" s="95"/>
      <c r="D712" s="95"/>
      <c r="E712" s="95"/>
      <c r="F712" s="95"/>
      <c r="G712" s="42">
        <f>SUM(G726)+G718+G713+G721</f>
        <v>796</v>
      </c>
      <c r="H712" s="42">
        <f>SUM(H726)+H718+H713+H721</f>
        <v>2015</v>
      </c>
    </row>
    <row r="713" spans="1:8" ht="15.75" customHeight="1">
      <c r="A713" s="81" t="s">
        <v>26</v>
      </c>
      <c r="B713" s="82"/>
      <c r="C713" s="82" t="s">
        <v>201</v>
      </c>
      <c r="D713" s="82"/>
      <c r="E713" s="82"/>
      <c r="G713" s="115">
        <f>G714</f>
        <v>0</v>
      </c>
      <c r="H713" s="115">
        <f>H714</f>
        <v>953</v>
      </c>
    </row>
    <row r="714" spans="2:8" ht="15.75" customHeight="1">
      <c r="B714" s="72" t="s">
        <v>202</v>
      </c>
      <c r="D714" s="72" t="s">
        <v>203</v>
      </c>
      <c r="G714" s="74">
        <f>SUM(G715:G716)</f>
        <v>0</v>
      </c>
      <c r="H714" s="74">
        <f>SUM(H715:H716)</f>
        <v>953</v>
      </c>
    </row>
    <row r="715" spans="1:8" ht="15.75" customHeight="1">
      <c r="A715" s="1"/>
      <c r="C715" s="72" t="s">
        <v>204</v>
      </c>
      <c r="D715" s="72" t="s">
        <v>205</v>
      </c>
      <c r="G715" s="115"/>
      <c r="H715" s="74">
        <v>943</v>
      </c>
    </row>
    <row r="716" spans="3:8" ht="15.75" customHeight="1">
      <c r="C716" s="72" t="s">
        <v>308</v>
      </c>
      <c r="D716" s="72" t="s">
        <v>309</v>
      </c>
      <c r="G716" s="115"/>
      <c r="H716" s="74">
        <v>10</v>
      </c>
    </row>
    <row r="717" spans="1:8" ht="15.75" customHeight="1">
      <c r="A717" s="81"/>
      <c r="G717" s="115"/>
      <c r="H717" s="115"/>
    </row>
    <row r="718" spans="1:8" ht="15.75" customHeight="1">
      <c r="A718" s="81" t="s">
        <v>28</v>
      </c>
      <c r="B718" s="82"/>
      <c r="C718" s="82" t="s">
        <v>218</v>
      </c>
      <c r="D718" s="89"/>
      <c r="E718" s="89"/>
      <c r="G718" s="115">
        <f>G719</f>
        <v>0</v>
      </c>
      <c r="H718" s="115">
        <f>H719</f>
        <v>256</v>
      </c>
    </row>
    <row r="719" spans="4:8" ht="15.75" customHeight="1">
      <c r="D719" s="88" t="s">
        <v>219</v>
      </c>
      <c r="G719" s="115"/>
      <c r="H719" s="74">
        <v>256</v>
      </c>
    </row>
    <row r="720" spans="1:8" ht="15.75" customHeight="1">
      <c r="A720" s="1"/>
      <c r="B720" s="1"/>
      <c r="C720" s="1"/>
      <c r="D720" s="1"/>
      <c r="E720" s="1"/>
      <c r="F720" s="1"/>
      <c r="G720" s="1"/>
      <c r="H720" s="1"/>
    </row>
    <row r="721" spans="1:8" ht="15.75" customHeight="1">
      <c r="A721" s="5" t="s">
        <v>30</v>
      </c>
      <c r="B721" s="1"/>
      <c r="C721" s="82" t="s">
        <v>31</v>
      </c>
      <c r="D721" s="1"/>
      <c r="E721" s="1"/>
      <c r="F721" s="1"/>
      <c r="G721" s="122">
        <f aca="true" t="shared" si="5" ref="G721:H723">G722</f>
        <v>0</v>
      </c>
      <c r="H721" s="122">
        <f t="shared" si="5"/>
        <v>10</v>
      </c>
    </row>
    <row r="722" spans="1:8" ht="15.75" customHeight="1">
      <c r="A722" s="91"/>
      <c r="B722" s="72" t="s">
        <v>260</v>
      </c>
      <c r="C722" s="88"/>
      <c r="D722" s="72" t="s">
        <v>261</v>
      </c>
      <c r="E722" s="88"/>
      <c r="G722" s="74">
        <f t="shared" si="5"/>
        <v>0</v>
      </c>
      <c r="H722" s="74">
        <f t="shared" si="5"/>
        <v>10</v>
      </c>
    </row>
    <row r="723" spans="3:8" ht="15.75" customHeight="1">
      <c r="C723" s="72" t="s">
        <v>262</v>
      </c>
      <c r="D723" s="72" t="s">
        <v>263</v>
      </c>
      <c r="G723" s="74">
        <f t="shared" si="5"/>
        <v>0</v>
      </c>
      <c r="H723" s="74">
        <f t="shared" si="5"/>
        <v>10</v>
      </c>
    </row>
    <row r="724" spans="5:8" ht="15.75" customHeight="1">
      <c r="E724" s="88" t="s">
        <v>264</v>
      </c>
      <c r="G724" s="115"/>
      <c r="H724" s="74">
        <v>10</v>
      </c>
    </row>
    <row r="725" spans="1:8" ht="15.75" customHeight="1">
      <c r="A725" s="81"/>
      <c r="G725" s="115"/>
      <c r="H725" s="115"/>
    </row>
    <row r="726" spans="1:8" ht="15.75" customHeight="1">
      <c r="A726" s="81" t="s">
        <v>34</v>
      </c>
      <c r="B726" s="82"/>
      <c r="C726" s="82" t="s">
        <v>35</v>
      </c>
      <c r="D726" s="82"/>
      <c r="E726" s="82"/>
      <c r="G726" s="74">
        <f>SUM(G727)</f>
        <v>796</v>
      </c>
      <c r="H726" s="74">
        <f>SUM(H727)</f>
        <v>796</v>
      </c>
    </row>
    <row r="727" spans="3:8" ht="15.75" customHeight="1">
      <c r="C727" s="72" t="s">
        <v>275</v>
      </c>
      <c r="D727" s="72" t="s">
        <v>276</v>
      </c>
      <c r="G727" s="74">
        <f>SUM(G728)</f>
        <v>796</v>
      </c>
      <c r="H727" s="74">
        <f>SUM(H728)</f>
        <v>796</v>
      </c>
    </row>
    <row r="728" spans="5:8" ht="15.75" customHeight="1">
      <c r="E728" s="72" t="s">
        <v>367</v>
      </c>
      <c r="G728" s="74">
        <v>796</v>
      </c>
      <c r="H728" s="63">
        <v>796</v>
      </c>
    </row>
    <row r="729" ht="15.75" customHeight="1">
      <c r="G729" s="74"/>
    </row>
    <row r="730" spans="1:8" ht="15.75" customHeight="1">
      <c r="A730" s="30" t="s">
        <v>368</v>
      </c>
      <c r="B730" s="44"/>
      <c r="C730" s="44"/>
      <c r="D730" s="44"/>
      <c r="E730" s="44"/>
      <c r="F730" s="95"/>
      <c r="G730" s="42">
        <f>SUM(G731)</f>
        <v>5100</v>
      </c>
      <c r="H730" s="42">
        <f>SUM(H731)</f>
        <v>6197</v>
      </c>
    </row>
    <row r="731" spans="1:8" ht="15.75" customHeight="1">
      <c r="A731" s="81" t="s">
        <v>32</v>
      </c>
      <c r="C731" s="82" t="s">
        <v>358</v>
      </c>
      <c r="D731" s="82"/>
      <c r="E731" s="82"/>
      <c r="G731" s="74">
        <f>G732+G736</f>
        <v>5100</v>
      </c>
      <c r="H731" s="74">
        <f>H732+H736</f>
        <v>6197</v>
      </c>
    </row>
    <row r="732" spans="2:8" ht="15.75" customHeight="1">
      <c r="B732" s="72" t="s">
        <v>369</v>
      </c>
      <c r="D732" s="72" t="s">
        <v>370</v>
      </c>
      <c r="G732" s="74">
        <f>SUM(G733)+G734</f>
        <v>1200</v>
      </c>
      <c r="H732" s="74">
        <f>SUM(H733:H735)</f>
        <v>1500</v>
      </c>
    </row>
    <row r="733" spans="5:8" ht="15.75" customHeight="1">
      <c r="E733" s="72" t="s">
        <v>371</v>
      </c>
      <c r="G733" s="74">
        <v>1200</v>
      </c>
      <c r="H733" s="63">
        <v>1130</v>
      </c>
    </row>
    <row r="734" spans="5:8" ht="15.75" customHeight="1">
      <c r="E734" s="72" t="s">
        <v>372</v>
      </c>
      <c r="G734" s="74"/>
      <c r="H734" s="63">
        <v>70</v>
      </c>
    </row>
    <row r="735" spans="5:8" ht="15.75" customHeight="1">
      <c r="E735" s="72" t="s">
        <v>373</v>
      </c>
      <c r="G735" s="74"/>
      <c r="H735" s="63">
        <v>300</v>
      </c>
    </row>
    <row r="736" spans="2:8" ht="15.75" customHeight="1">
      <c r="B736" s="72" t="s">
        <v>374</v>
      </c>
      <c r="D736" s="72" t="s">
        <v>375</v>
      </c>
      <c r="G736" s="74">
        <f>SUM(G737)+G743</f>
        <v>3900</v>
      </c>
      <c r="H736" s="74">
        <f>SUM(H737)+H743</f>
        <v>4697</v>
      </c>
    </row>
    <row r="737" spans="5:8" ht="15.75" customHeight="1">
      <c r="E737" s="72" t="s">
        <v>376</v>
      </c>
      <c r="G737" s="74">
        <f>SUM(G738:G742)</f>
        <v>3900</v>
      </c>
      <c r="H737" s="74">
        <f>SUM(H738:H742)</f>
        <v>3600</v>
      </c>
    </row>
    <row r="738" spans="5:8" ht="15.75" customHeight="1">
      <c r="E738" s="72" t="s">
        <v>377</v>
      </c>
      <c r="G738" s="74">
        <v>1500</v>
      </c>
      <c r="H738" s="63">
        <v>750</v>
      </c>
    </row>
    <row r="739" spans="5:8" ht="15.75" customHeight="1">
      <c r="E739" s="72" t="s">
        <v>378</v>
      </c>
      <c r="G739" s="74">
        <v>800</v>
      </c>
      <c r="H739" s="63">
        <v>800</v>
      </c>
    </row>
    <row r="740" spans="5:8" ht="15.75" customHeight="1">
      <c r="E740" s="72" t="s">
        <v>379</v>
      </c>
      <c r="G740" s="74">
        <v>300</v>
      </c>
      <c r="H740" s="63">
        <v>750</v>
      </c>
    </row>
    <row r="741" spans="5:8" ht="15.75" customHeight="1">
      <c r="E741" s="72" t="s">
        <v>380</v>
      </c>
      <c r="G741" s="74">
        <v>800</v>
      </c>
      <c r="H741" s="63">
        <v>800</v>
      </c>
    </row>
    <row r="742" spans="5:8" ht="15.75" customHeight="1">
      <c r="E742" s="72" t="s">
        <v>381</v>
      </c>
      <c r="G742" s="74">
        <v>500</v>
      </c>
      <c r="H742" s="63">
        <v>500</v>
      </c>
    </row>
    <row r="743" spans="5:8" ht="15.75" customHeight="1">
      <c r="E743" s="72" t="s">
        <v>382</v>
      </c>
      <c r="G743" s="74">
        <f>G744</f>
        <v>0</v>
      </c>
      <c r="H743" s="74">
        <f>H744+H745</f>
        <v>1097</v>
      </c>
    </row>
    <row r="744" spans="5:8" ht="15.75" customHeight="1">
      <c r="E744" s="72" t="s">
        <v>383</v>
      </c>
      <c r="G744" s="74"/>
      <c r="H744" s="63">
        <v>836</v>
      </c>
    </row>
    <row r="745" spans="5:8" ht="15.75" customHeight="1">
      <c r="E745" s="72" t="s">
        <v>384</v>
      </c>
      <c r="G745" s="74"/>
      <c r="H745" s="63">
        <v>261</v>
      </c>
    </row>
    <row r="746" spans="1:8" ht="15.75" customHeight="1">
      <c r="A746" s="123"/>
      <c r="B746" s="95"/>
      <c r="C746" s="44" t="s">
        <v>385</v>
      </c>
      <c r="D746" s="44"/>
      <c r="E746" s="44"/>
      <c r="F746" s="109">
        <f>F11+F89+F170+F235+F261+F359+F420+F476+F512+F581+F618+F649</f>
        <v>35</v>
      </c>
      <c r="G746" s="42">
        <f>G10+G89+G116+G128+G145+G160+G170+G214+G222+G226+G235+G261+G315+G336+G341+G359+G401+G416+G420+G468+G476+G512+G570+G581+G618+G649+G697+G702+G707+G712+G730+G692+G721</f>
        <v>487458</v>
      </c>
      <c r="H746" s="42">
        <f>H10+H89+H116+H128+H145+H160+H170+H214+H222+H226+H235+H261+H315+H336+H341+H359+H401+H416+H420+H468+H476+H512+H570+H581+H618+H649+H697+H702+H707+H712+H730+H692</f>
        <v>578855</v>
      </c>
    </row>
    <row r="747" spans="3:8" ht="15.75" customHeight="1">
      <c r="C747" s="82"/>
      <c r="D747" s="82"/>
      <c r="E747" s="82"/>
      <c r="F747" s="124"/>
      <c r="G747" s="115"/>
      <c r="H747" s="115"/>
    </row>
    <row r="748" spans="1:8" ht="15.75" customHeight="1">
      <c r="A748" s="81" t="s">
        <v>26</v>
      </c>
      <c r="B748" s="82"/>
      <c r="C748" s="82" t="s">
        <v>201</v>
      </c>
      <c r="D748" s="82"/>
      <c r="E748" s="82"/>
      <c r="G748" s="74">
        <f>G11+G90+G129+G146+G171+G236+G262+G360+G421+G477+G513+G582+G619+G650+G713</f>
        <v>65811</v>
      </c>
      <c r="H748" s="74">
        <f>H11+H90+H129+H146+H171+H236+H262+H360+H421+H477+H513+H582+H619+H650+H713</f>
        <v>79917</v>
      </c>
    </row>
    <row r="749" spans="1:8" ht="15.75" customHeight="1">
      <c r="A749" s="81" t="s">
        <v>28</v>
      </c>
      <c r="B749" s="82"/>
      <c r="C749" s="82" t="s">
        <v>218</v>
      </c>
      <c r="D749" s="89"/>
      <c r="E749" s="89"/>
      <c r="G749" s="74">
        <f>G24+G96+G133+G150+G178+G242+G272+G367+G427+G483+G522+G589+G625+G658+G718</f>
        <v>17429</v>
      </c>
      <c r="H749" s="74">
        <f>H24+H96+H133+H150+H178+H242+H272+H367+H427+H483+H522+H589+H625+H658+H718</f>
        <v>20441</v>
      </c>
    </row>
    <row r="750" spans="1:8" ht="15.75" customHeight="1">
      <c r="A750" s="81" t="s">
        <v>30</v>
      </c>
      <c r="B750" s="82"/>
      <c r="C750" s="82" t="s">
        <v>31</v>
      </c>
      <c r="D750" s="82"/>
      <c r="E750" s="82"/>
      <c r="G750" s="74">
        <f>G30+G101+G117+G161+G183+G215+G227+G247+G277+G316+G342+G372+G402+G433+G469+G488+G527+G595+G630+G664+G135+G721</f>
        <v>121140</v>
      </c>
      <c r="H750" s="74">
        <f>H30+H101+H117+H161+H183+H215+H227+H247+H277+H316+H342+H372+H402+H433+H469+H488+H527+H595+H630+H664+H135+H721+H152</f>
        <v>152550</v>
      </c>
    </row>
    <row r="751" spans="1:8" ht="15.75" customHeight="1">
      <c r="A751" s="81" t="s">
        <v>32</v>
      </c>
      <c r="C751" s="82" t="s">
        <v>358</v>
      </c>
      <c r="D751" s="82"/>
      <c r="E751" s="82"/>
      <c r="G751" s="74">
        <f>G731+G703+G698</f>
        <v>9100</v>
      </c>
      <c r="H751" s="74">
        <f>H731+H703+H698</f>
        <v>10197</v>
      </c>
    </row>
    <row r="752" spans="1:8" ht="15.75" customHeight="1">
      <c r="A752" s="81" t="s">
        <v>34</v>
      </c>
      <c r="B752" s="82"/>
      <c r="C752" s="82" t="s">
        <v>35</v>
      </c>
      <c r="D752" s="82"/>
      <c r="E752" s="82"/>
      <c r="G752" s="74">
        <f>G65+G333+G337+G356+G417+G571+G693+G708+G726</f>
        <v>171976</v>
      </c>
      <c r="H752" s="74">
        <f>H65+H333+H337+H356+H417+H571+H693+H708+H726</f>
        <v>151411</v>
      </c>
    </row>
    <row r="753" spans="1:8" ht="15.75" customHeight="1">
      <c r="A753" s="81" t="s">
        <v>37</v>
      </c>
      <c r="B753" s="82"/>
      <c r="C753" s="82" t="s">
        <v>38</v>
      </c>
      <c r="D753" s="82"/>
      <c r="E753" s="82"/>
      <c r="G753" s="74">
        <f>G305+G561+G124</f>
        <v>63000</v>
      </c>
      <c r="H753" s="74">
        <f>H305+H561+H124+H460+H141</f>
        <v>62789</v>
      </c>
    </row>
    <row r="754" spans="1:8" ht="15.75" customHeight="1">
      <c r="A754" s="81" t="s">
        <v>39</v>
      </c>
      <c r="B754" s="82"/>
      <c r="C754" s="82" t="s">
        <v>40</v>
      </c>
      <c r="D754" s="82"/>
      <c r="E754" s="82"/>
      <c r="G754" s="74">
        <f>G311+G464+G614+G577+G566</f>
        <v>34000</v>
      </c>
      <c r="H754" s="74">
        <f>H311+H464+H614+H577+H566</f>
        <v>36542</v>
      </c>
    </row>
    <row r="755" spans="1:8" ht="15.75" customHeight="1">
      <c r="A755" s="81" t="s">
        <v>41</v>
      </c>
      <c r="B755" s="82"/>
      <c r="C755" s="82" t="s">
        <v>42</v>
      </c>
      <c r="D755" s="82"/>
      <c r="E755" s="82"/>
      <c r="G755" s="74">
        <f>G219+G223+G79</f>
        <v>5002</v>
      </c>
      <c r="H755" s="74">
        <f>H219+H223+H79</f>
        <v>5008</v>
      </c>
    </row>
    <row r="756" spans="1:8" ht="15.75" customHeight="1">
      <c r="A756" s="81" t="s">
        <v>44</v>
      </c>
      <c r="B756" s="82"/>
      <c r="C756" s="82" t="s">
        <v>43</v>
      </c>
      <c r="D756" s="82"/>
      <c r="E756" s="82"/>
      <c r="G756" s="74">
        <f>G85</f>
        <v>0</v>
      </c>
      <c r="H756" s="74">
        <f>H85</f>
        <v>60000</v>
      </c>
    </row>
    <row r="757" spans="1:8" ht="15.75" customHeight="1">
      <c r="A757" s="81"/>
      <c r="B757" s="82"/>
      <c r="C757" s="82" t="s">
        <v>385</v>
      </c>
      <c r="D757" s="82"/>
      <c r="E757" s="82"/>
      <c r="F757" s="82"/>
      <c r="G757" s="115">
        <f>SUM(G748:G756)</f>
        <v>487458</v>
      </c>
      <c r="H757" s="115">
        <f>SUM(H748:H756)</f>
        <v>578855</v>
      </c>
    </row>
    <row r="758" ht="15.75" customHeight="1">
      <c r="G758" s="74"/>
    </row>
    <row r="759" ht="15.75" customHeight="1">
      <c r="G759" s="74"/>
    </row>
    <row r="760" ht="15.75" customHeight="1">
      <c r="G760" s="74"/>
    </row>
    <row r="761" ht="15.75" customHeight="1">
      <c r="G761" s="74"/>
    </row>
    <row r="762" ht="15.75" customHeight="1">
      <c r="G762" s="74"/>
    </row>
    <row r="763" ht="15.75" customHeight="1">
      <c r="G763" s="74"/>
    </row>
    <row r="764" ht="15.75" customHeight="1">
      <c r="G764" s="74"/>
    </row>
    <row r="765" ht="15.75" customHeight="1">
      <c r="G765" s="74"/>
    </row>
    <row r="766" ht="15.75" customHeight="1">
      <c r="G766" s="74"/>
    </row>
    <row r="767" ht="15.75" customHeight="1">
      <c r="G767" s="74"/>
    </row>
    <row r="768" ht="15.75" customHeight="1">
      <c r="G768" s="74"/>
    </row>
    <row r="769" ht="15.75" customHeight="1">
      <c r="G769" s="74"/>
    </row>
    <row r="770" ht="15.75" customHeight="1">
      <c r="G770" s="74"/>
    </row>
    <row r="771" ht="15.75" customHeight="1">
      <c r="G771" s="74"/>
    </row>
    <row r="772" ht="15.75" customHeight="1">
      <c r="G772" s="74"/>
    </row>
    <row r="773" ht="15.75" customHeight="1">
      <c r="G773" s="74"/>
    </row>
    <row r="774" ht="15.75" customHeight="1">
      <c r="G774" s="74"/>
    </row>
    <row r="775" ht="15.75" customHeight="1">
      <c r="G775" s="74"/>
    </row>
    <row r="776" ht="15.75" customHeight="1">
      <c r="G776" s="74"/>
    </row>
  </sheetData>
  <sheetProtection selectLockedCells="1" selectUnlockedCells="1"/>
  <mergeCells count="10">
    <mergeCell ref="A2:H2"/>
    <mergeCell ref="A8:E9"/>
    <mergeCell ref="F8:F9"/>
    <mergeCell ref="G8:G9"/>
    <mergeCell ref="H8:H9"/>
    <mergeCell ref="A1:H1"/>
    <mergeCell ref="A4:H4"/>
    <mergeCell ref="A5:H5"/>
    <mergeCell ref="A6:H6"/>
    <mergeCell ref="F7:H7"/>
  </mergeCells>
  <printOptions headings="1" horizontalCentered="1"/>
  <pageMargins left="0.7" right="0.7" top="0.75" bottom="0.75" header="0.3" footer="0.3"/>
  <pageSetup horizontalDpi="300" verticalDpi="300" orientation="portrait" paperSize="9" scale="55" r:id="rId1"/>
  <headerFooter alignWithMargins="0">
    <oddFooter>&amp;C&amp;P. oldal, összesen: &amp;N</oddFooter>
  </headerFooter>
  <rowBreaks count="10" manualBreakCount="10">
    <brk id="77" max="255" man="1"/>
    <brk id="144" max="7" man="1"/>
    <brk id="213" max="7" man="1"/>
    <brk id="276" max="7" man="1"/>
    <brk id="340" max="7" man="1"/>
    <brk id="415" max="7" man="1"/>
    <brk id="475" max="7" man="1"/>
    <brk id="550" max="7" man="1"/>
    <brk id="629" max="7" man="1"/>
    <brk id="69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3" width="12.7109375" style="0" customWidth="1"/>
    <col min="4" max="4" width="12.57421875" style="0" customWidth="1"/>
    <col min="5" max="5" width="10.8515625" style="0" customWidth="1"/>
    <col min="6" max="6" width="9.7109375" style="0" customWidth="1"/>
    <col min="7" max="7" width="10.140625" style="0" customWidth="1"/>
    <col min="8" max="8" width="9.8515625" style="0" customWidth="1"/>
  </cols>
  <sheetData>
    <row r="1" spans="1:8" ht="15.75">
      <c r="A1" s="156"/>
      <c r="B1" s="156"/>
      <c r="C1" s="156"/>
      <c r="D1" s="156"/>
      <c r="E1" s="156"/>
      <c r="F1" s="156"/>
      <c r="G1" s="156"/>
      <c r="H1" s="156"/>
    </row>
    <row r="2" spans="1:8" ht="15.75">
      <c r="A2" s="156" t="s">
        <v>450</v>
      </c>
      <c r="B2" s="156"/>
      <c r="C2" s="156"/>
      <c r="D2" s="156"/>
      <c r="E2" s="156"/>
      <c r="F2" s="156"/>
      <c r="G2" s="156"/>
      <c r="H2" s="156"/>
    </row>
    <row r="3" spans="1:8" ht="15.75">
      <c r="A3" s="153"/>
      <c r="B3" s="153"/>
      <c r="C3" s="153"/>
      <c r="D3" s="153"/>
      <c r="E3" s="153"/>
      <c r="F3" s="153"/>
      <c r="G3" s="153"/>
      <c r="H3" s="153"/>
    </row>
    <row r="4" spans="1:8" ht="15.75">
      <c r="A4" s="166" t="s">
        <v>386</v>
      </c>
      <c r="B4" s="166"/>
      <c r="C4" s="166"/>
      <c r="D4" s="166"/>
      <c r="E4" s="166"/>
      <c r="F4" s="166"/>
      <c r="G4" s="166"/>
      <c r="H4" s="166"/>
    </row>
    <row r="5" spans="1:8" ht="15.75">
      <c r="A5" s="166" t="s">
        <v>185</v>
      </c>
      <c r="B5" s="166"/>
      <c r="C5" s="166"/>
      <c r="D5" s="166"/>
      <c r="E5" s="166"/>
      <c r="F5" s="166"/>
      <c r="G5" s="166"/>
      <c r="H5" s="166"/>
    </row>
    <row r="6" spans="1:8" ht="15.75">
      <c r="A6" s="69"/>
      <c r="B6" s="69"/>
      <c r="C6" s="69"/>
      <c r="D6" s="29"/>
      <c r="E6" s="181" t="s">
        <v>434</v>
      </c>
      <c r="F6" s="181"/>
      <c r="G6" s="181"/>
      <c r="H6" s="181"/>
    </row>
    <row r="7" spans="1:8" ht="12.75" customHeight="1">
      <c r="A7" s="183" t="s">
        <v>186</v>
      </c>
      <c r="B7" s="183"/>
      <c r="C7" s="183"/>
      <c r="D7" s="183"/>
      <c r="E7" s="177" t="s">
        <v>187</v>
      </c>
      <c r="F7" s="177" t="s">
        <v>188</v>
      </c>
      <c r="G7" s="177" t="s">
        <v>189</v>
      </c>
      <c r="H7" s="177" t="s">
        <v>190</v>
      </c>
    </row>
    <row r="8" spans="1:8" ht="12.75">
      <c r="A8" s="183"/>
      <c r="B8" s="183"/>
      <c r="C8" s="183"/>
      <c r="D8" s="183"/>
      <c r="E8" s="177"/>
      <c r="F8" s="177"/>
      <c r="G8" s="177"/>
      <c r="H8" s="177"/>
    </row>
    <row r="9" spans="1:8" ht="12.75">
      <c r="A9" s="183"/>
      <c r="B9" s="183"/>
      <c r="C9" s="183"/>
      <c r="D9" s="183"/>
      <c r="E9" s="177"/>
      <c r="F9" s="177"/>
      <c r="G9" s="177"/>
      <c r="H9" s="177"/>
    </row>
    <row r="10" spans="1:8" ht="15" customHeight="1">
      <c r="A10" s="183"/>
      <c r="B10" s="183"/>
      <c r="C10" s="183"/>
      <c r="D10" s="183"/>
      <c r="E10" s="177"/>
      <c r="F10" s="177"/>
      <c r="G10" s="177"/>
      <c r="H10" s="177"/>
    </row>
    <row r="11" spans="1:8" ht="15.75">
      <c r="A11" s="125" t="s">
        <v>387</v>
      </c>
      <c r="B11" s="126"/>
      <c r="C11" s="126"/>
      <c r="D11" s="126"/>
      <c r="E11" s="65" t="s">
        <v>435</v>
      </c>
      <c r="F11" s="127"/>
      <c r="G11" s="68"/>
      <c r="H11" s="128" t="s">
        <v>435</v>
      </c>
    </row>
    <row r="12" spans="1:8" ht="15.75">
      <c r="A12" s="125" t="s">
        <v>88</v>
      </c>
      <c r="B12" s="129"/>
      <c r="C12" s="129"/>
      <c r="D12" s="129"/>
      <c r="E12" s="71">
        <v>1544</v>
      </c>
      <c r="F12" s="68"/>
      <c r="G12" s="68"/>
      <c r="H12" s="68">
        <v>1544</v>
      </c>
    </row>
    <row r="13" spans="1:8" ht="15.75">
      <c r="A13" s="125" t="s">
        <v>90</v>
      </c>
      <c r="B13" s="129"/>
      <c r="C13" s="129"/>
      <c r="D13" s="129"/>
      <c r="E13" s="71">
        <v>43871</v>
      </c>
      <c r="F13" s="68"/>
      <c r="G13" s="68"/>
      <c r="H13" s="68">
        <v>43871</v>
      </c>
    </row>
    <row r="14" spans="1:8" ht="15.75">
      <c r="A14" s="125" t="s">
        <v>122</v>
      </c>
      <c r="B14" s="129"/>
      <c r="C14" s="129"/>
      <c r="D14" s="129"/>
      <c r="E14" s="71">
        <v>7667</v>
      </c>
      <c r="F14" s="68"/>
      <c r="G14" s="68"/>
      <c r="H14" s="68">
        <v>7667</v>
      </c>
    </row>
    <row r="15" spans="1:8" ht="15.75">
      <c r="A15" s="125" t="s">
        <v>124</v>
      </c>
      <c r="B15" s="129"/>
      <c r="C15" s="129"/>
      <c r="D15" s="125"/>
      <c r="E15" s="71">
        <v>5786</v>
      </c>
      <c r="F15" s="68"/>
      <c r="G15" s="68"/>
      <c r="H15" s="68">
        <v>5786</v>
      </c>
    </row>
    <row r="16" spans="1:8" ht="15.75">
      <c r="A16" s="125" t="s">
        <v>307</v>
      </c>
      <c r="B16" s="129"/>
      <c r="C16" s="129"/>
      <c r="D16" s="130"/>
      <c r="E16" s="79">
        <v>1950</v>
      </c>
      <c r="F16" s="68"/>
      <c r="G16" s="68"/>
      <c r="H16" s="68">
        <v>1950</v>
      </c>
    </row>
    <row r="17" spans="1:8" ht="15.75">
      <c r="A17" s="125" t="s">
        <v>125</v>
      </c>
      <c r="B17" s="129"/>
      <c r="C17" s="129"/>
      <c r="D17" s="129"/>
      <c r="E17" s="131"/>
      <c r="F17" s="68">
        <v>5344</v>
      </c>
      <c r="G17" s="68"/>
      <c r="H17" s="68">
        <v>5344</v>
      </c>
    </row>
    <row r="18" spans="1:8" ht="15.75">
      <c r="A18" s="125" t="s">
        <v>127</v>
      </c>
      <c r="B18" s="129"/>
      <c r="C18" s="129"/>
      <c r="D18" s="129"/>
      <c r="E18" s="71"/>
      <c r="F18" s="68">
        <v>1097</v>
      </c>
      <c r="G18" s="68"/>
      <c r="H18" s="68">
        <v>1097</v>
      </c>
    </row>
    <row r="19" spans="1:8" ht="15.75">
      <c r="A19" s="125" t="s">
        <v>313</v>
      </c>
      <c r="B19" s="129"/>
      <c r="C19" s="129"/>
      <c r="D19" s="129"/>
      <c r="E19" s="71">
        <v>0</v>
      </c>
      <c r="F19" s="68"/>
      <c r="G19" s="68"/>
      <c r="H19" s="68">
        <v>0</v>
      </c>
    </row>
    <row r="20" spans="1:8" ht="15.75">
      <c r="A20" s="125" t="s">
        <v>316</v>
      </c>
      <c r="B20" s="129"/>
      <c r="C20" s="129"/>
      <c r="D20" s="129"/>
      <c r="E20" s="71">
        <v>18487</v>
      </c>
      <c r="F20" s="68"/>
      <c r="G20" s="68"/>
      <c r="H20" s="68">
        <v>18487</v>
      </c>
    </row>
    <row r="21" spans="1:8" ht="15.75">
      <c r="A21" s="125" t="s">
        <v>317</v>
      </c>
      <c r="B21" s="129"/>
      <c r="C21" s="129"/>
      <c r="D21" s="129"/>
      <c r="E21" s="71">
        <v>4291</v>
      </c>
      <c r="F21" s="68"/>
      <c r="G21" s="68"/>
      <c r="H21" s="68">
        <v>4291</v>
      </c>
    </row>
    <row r="22" spans="1:8" ht="15.75">
      <c r="A22" s="125" t="s">
        <v>130</v>
      </c>
      <c r="B22" s="129"/>
      <c r="C22" s="129"/>
      <c r="D22" s="129"/>
      <c r="E22" s="71">
        <v>90046</v>
      </c>
      <c r="F22" s="68"/>
      <c r="G22" s="68"/>
      <c r="H22" s="68">
        <v>90046</v>
      </c>
    </row>
    <row r="23" spans="1:8" ht="15.75">
      <c r="A23" s="125" t="s">
        <v>331</v>
      </c>
      <c r="B23" s="129"/>
      <c r="C23" s="129"/>
      <c r="D23" s="129"/>
      <c r="E23" s="71">
        <v>3377</v>
      </c>
      <c r="F23" s="68"/>
      <c r="G23" s="68"/>
      <c r="H23" s="68">
        <v>3377</v>
      </c>
    </row>
    <row r="24" spans="1:8" ht="15.75">
      <c r="A24" s="125" t="s">
        <v>332</v>
      </c>
      <c r="B24" s="129"/>
      <c r="C24" s="129"/>
      <c r="D24" s="129"/>
      <c r="E24" s="79">
        <v>832</v>
      </c>
      <c r="F24" s="68"/>
      <c r="G24" s="68"/>
      <c r="H24" s="68">
        <v>832</v>
      </c>
    </row>
    <row r="25" spans="1:8" ht="15.75">
      <c r="A25" s="125" t="s">
        <v>132</v>
      </c>
      <c r="B25" s="129"/>
      <c r="C25" s="129"/>
      <c r="D25" s="129"/>
      <c r="E25" s="71">
        <v>2835</v>
      </c>
      <c r="F25" s="68"/>
      <c r="G25" s="68"/>
      <c r="H25" s="68">
        <v>2835</v>
      </c>
    </row>
    <row r="26" spans="1:8" ht="15.75">
      <c r="A26" s="125" t="s">
        <v>133</v>
      </c>
      <c r="B26" s="129"/>
      <c r="C26" s="129"/>
      <c r="D26" s="129"/>
      <c r="E26" s="71">
        <v>4981</v>
      </c>
      <c r="F26" s="68"/>
      <c r="G26" s="68"/>
      <c r="H26" s="68">
        <v>4981</v>
      </c>
    </row>
    <row r="27" spans="1:8" ht="15.75">
      <c r="A27" s="125" t="s">
        <v>333</v>
      </c>
      <c r="B27" s="129"/>
      <c r="C27" s="129"/>
      <c r="D27" s="129"/>
      <c r="E27" s="131"/>
      <c r="F27" s="68">
        <v>539</v>
      </c>
      <c r="G27" s="68"/>
      <c r="H27" s="68">
        <v>539</v>
      </c>
    </row>
    <row r="28" spans="1:8" ht="15.75">
      <c r="A28" s="125" t="s">
        <v>334</v>
      </c>
      <c r="B28" s="129"/>
      <c r="C28" s="129"/>
      <c r="D28" s="129"/>
      <c r="E28" s="131"/>
      <c r="F28" s="68">
        <v>2100</v>
      </c>
      <c r="G28" s="68"/>
      <c r="H28" s="68">
        <v>2100</v>
      </c>
    </row>
    <row r="29" spans="1:8" ht="15.75">
      <c r="A29" s="125" t="s">
        <v>138</v>
      </c>
      <c r="B29" s="129"/>
      <c r="C29" s="129"/>
      <c r="D29" s="129"/>
      <c r="E29" s="131"/>
      <c r="F29" s="68">
        <v>35420</v>
      </c>
      <c r="G29" s="68"/>
      <c r="H29" s="68">
        <v>35420</v>
      </c>
    </row>
    <row r="30" spans="1:8" ht="15.75">
      <c r="A30" s="125" t="s">
        <v>337</v>
      </c>
      <c r="B30" s="129"/>
      <c r="C30" s="129"/>
      <c r="D30" s="129"/>
      <c r="E30" s="131"/>
      <c r="F30" s="68">
        <v>264</v>
      </c>
      <c r="G30" s="68"/>
      <c r="H30" s="68">
        <v>264</v>
      </c>
    </row>
    <row r="31" spans="1:8" ht="15.75">
      <c r="A31" s="125" t="s">
        <v>139</v>
      </c>
      <c r="B31" s="129"/>
      <c r="C31" s="129"/>
      <c r="D31" s="129"/>
      <c r="E31" s="131"/>
      <c r="F31" s="68">
        <v>3777</v>
      </c>
      <c r="G31" s="68"/>
      <c r="H31" s="68">
        <v>3777</v>
      </c>
    </row>
    <row r="32" spans="1:8" ht="15.75">
      <c r="A32" s="125" t="s">
        <v>196</v>
      </c>
      <c r="B32" s="129"/>
      <c r="C32" s="129"/>
      <c r="D32" s="129"/>
      <c r="E32" s="131"/>
      <c r="F32" s="68">
        <v>14851</v>
      </c>
      <c r="G32" s="68"/>
      <c r="H32" s="68">
        <v>14851</v>
      </c>
    </row>
    <row r="33" spans="1:8" ht="15.75">
      <c r="A33" s="125" t="s">
        <v>145</v>
      </c>
      <c r="B33" s="129"/>
      <c r="C33" s="129"/>
      <c r="D33" s="129"/>
      <c r="E33" s="71">
        <v>24935</v>
      </c>
      <c r="F33" s="68">
        <v>16768</v>
      </c>
      <c r="G33" s="68"/>
      <c r="H33" s="68">
        <v>41703</v>
      </c>
    </row>
    <row r="34" spans="1:8" ht="15.75">
      <c r="A34" s="125" t="s">
        <v>350</v>
      </c>
      <c r="B34" s="129"/>
      <c r="C34" s="129"/>
      <c r="D34" s="129"/>
      <c r="E34" s="71"/>
      <c r="F34" s="68">
        <v>13777</v>
      </c>
      <c r="G34" s="68"/>
      <c r="H34" s="68">
        <v>13777</v>
      </c>
    </row>
    <row r="35" spans="1:8" ht="15.75">
      <c r="A35" s="125" t="s">
        <v>351</v>
      </c>
      <c r="B35" s="129"/>
      <c r="C35" s="129"/>
      <c r="D35" s="129"/>
      <c r="E35" s="71"/>
      <c r="F35" s="68">
        <v>6626</v>
      </c>
      <c r="G35" s="68"/>
      <c r="H35" s="68">
        <v>6626</v>
      </c>
    </row>
    <row r="36" spans="1:8" ht="15.75">
      <c r="A36" s="125" t="s">
        <v>146</v>
      </c>
      <c r="B36" s="129"/>
      <c r="C36" s="129"/>
      <c r="D36" s="129"/>
      <c r="E36" s="71">
        <v>28742</v>
      </c>
      <c r="F36" s="68"/>
      <c r="G36" s="68"/>
      <c r="H36" s="68">
        <v>28742</v>
      </c>
    </row>
    <row r="37" spans="1:8" ht="15.75">
      <c r="A37" s="125" t="s">
        <v>355</v>
      </c>
      <c r="B37" s="129"/>
      <c r="C37" s="129"/>
      <c r="D37" s="129"/>
      <c r="E37" s="71"/>
      <c r="F37" s="68">
        <v>53</v>
      </c>
      <c r="G37" s="68"/>
      <c r="H37" s="68">
        <v>53</v>
      </c>
    </row>
    <row r="38" spans="1:8" ht="15.75">
      <c r="A38" s="132" t="s">
        <v>357</v>
      </c>
      <c r="B38" s="133"/>
      <c r="C38" s="133"/>
      <c r="D38" s="133"/>
      <c r="E38" s="68"/>
      <c r="F38" s="68"/>
      <c r="G38" s="68">
        <v>1277</v>
      </c>
      <c r="H38" s="68">
        <v>1277</v>
      </c>
    </row>
    <row r="39" spans="1:8" ht="15.75">
      <c r="A39" s="125" t="s">
        <v>362</v>
      </c>
      <c r="B39" s="129"/>
      <c r="C39" s="129"/>
      <c r="D39" s="129"/>
      <c r="E39" s="71"/>
      <c r="F39" s="68"/>
      <c r="G39" s="68">
        <v>522</v>
      </c>
      <c r="H39" s="68">
        <v>522</v>
      </c>
    </row>
    <row r="40" spans="1:8" ht="15.75">
      <c r="A40" s="125" t="s">
        <v>152</v>
      </c>
      <c r="B40" s="129"/>
      <c r="C40" s="129"/>
      <c r="D40" s="129"/>
      <c r="E40" s="71"/>
      <c r="F40" s="68">
        <v>158</v>
      </c>
      <c r="G40" s="68"/>
      <c r="H40" s="68">
        <v>158</v>
      </c>
    </row>
    <row r="41" spans="1:8" ht="15.75">
      <c r="A41" s="125" t="s">
        <v>366</v>
      </c>
      <c r="B41" s="129"/>
      <c r="C41" s="129"/>
      <c r="D41" s="129"/>
      <c r="E41" s="71"/>
      <c r="F41" s="68">
        <v>2034</v>
      </c>
      <c r="G41" s="68"/>
      <c r="H41" s="68">
        <v>2034</v>
      </c>
    </row>
    <row r="42" spans="1:8" ht="15.75">
      <c r="A42" s="125" t="s">
        <v>368</v>
      </c>
      <c r="B42" s="129"/>
      <c r="C42" s="129"/>
      <c r="D42" s="129"/>
      <c r="E42" s="71">
        <v>5099</v>
      </c>
      <c r="F42" s="68"/>
      <c r="G42" s="68"/>
      <c r="H42" s="68">
        <v>5099</v>
      </c>
    </row>
    <row r="43" spans="1:8" ht="15.75">
      <c r="A43" s="182" t="s">
        <v>385</v>
      </c>
      <c r="B43" s="182"/>
      <c r="C43" s="182"/>
      <c r="D43" s="182"/>
      <c r="E43" s="134" t="s">
        <v>436</v>
      </c>
      <c r="F43" s="135">
        <f>SUM(F11:F42)</f>
        <v>102808</v>
      </c>
      <c r="G43" s="136">
        <f>SUM(G17:G41)</f>
        <v>1799</v>
      </c>
      <c r="H43" s="135" t="s">
        <v>437</v>
      </c>
    </row>
    <row r="44" spans="1:8" ht="15">
      <c r="A44" s="137"/>
      <c r="B44" s="137"/>
      <c r="C44" s="137"/>
      <c r="D44" s="137"/>
      <c r="E44" s="137"/>
      <c r="F44" s="137"/>
      <c r="G44" s="138"/>
      <c r="H44" s="137"/>
    </row>
    <row r="45" spans="1:8" ht="15">
      <c r="A45" s="137"/>
      <c r="B45" s="137"/>
      <c r="C45" s="137"/>
      <c r="D45" s="137"/>
      <c r="E45" s="137"/>
      <c r="F45" s="137"/>
      <c r="G45" s="137"/>
      <c r="H45" s="137"/>
    </row>
    <row r="46" spans="1:8" ht="15">
      <c r="A46" s="137"/>
      <c r="B46" s="137"/>
      <c r="C46" s="137"/>
      <c r="D46" s="137"/>
      <c r="E46" s="137"/>
      <c r="F46" s="137"/>
      <c r="G46" s="137"/>
      <c r="H46" s="137"/>
    </row>
  </sheetData>
  <sheetProtection selectLockedCells="1" selectUnlockedCells="1"/>
  <mergeCells count="11">
    <mergeCell ref="A43:D43"/>
    <mergeCell ref="A4:H4"/>
    <mergeCell ref="A5:H5"/>
    <mergeCell ref="E6:H6"/>
    <mergeCell ref="A7:D10"/>
    <mergeCell ref="E7:E10"/>
    <mergeCell ref="F7:F10"/>
    <mergeCell ref="G7:G10"/>
    <mergeCell ref="H7:H10"/>
    <mergeCell ref="A1:H1"/>
    <mergeCell ref="A2:H2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53.140625" style="0" customWidth="1"/>
    <col min="2" max="2" width="18.421875" style="0" customWidth="1"/>
    <col min="3" max="3" width="18.7109375" style="0" customWidth="1"/>
  </cols>
  <sheetData>
    <row r="1" spans="1:3" ht="15.75">
      <c r="A1" s="156"/>
      <c r="B1" s="156"/>
      <c r="C1" s="156"/>
    </row>
    <row r="2" spans="1:3" ht="15.75">
      <c r="A2" s="156" t="s">
        <v>451</v>
      </c>
      <c r="B2" s="156"/>
      <c r="C2" s="156"/>
    </row>
    <row r="3" spans="1:3" ht="15.75">
      <c r="A3" s="153"/>
      <c r="B3" s="153"/>
      <c r="C3" s="153"/>
    </row>
    <row r="4" spans="1:3" ht="15.75">
      <c r="A4" s="166" t="s">
        <v>0</v>
      </c>
      <c r="B4" s="166"/>
      <c r="C4" s="166"/>
    </row>
    <row r="5" spans="1:3" ht="15.75">
      <c r="A5" s="168" t="s">
        <v>388</v>
      </c>
      <c r="B5" s="168"/>
      <c r="C5" s="168"/>
    </row>
    <row r="6" spans="1:3" ht="15.75">
      <c r="A6" s="168" t="s">
        <v>47</v>
      </c>
      <c r="B6" s="168"/>
      <c r="C6" s="168"/>
    </row>
    <row r="7" spans="1:3" ht="15.75">
      <c r="A7" s="185" t="s">
        <v>2</v>
      </c>
      <c r="B7" s="185"/>
      <c r="C7" s="185"/>
    </row>
    <row r="8" spans="1:3" ht="12.75" customHeight="1">
      <c r="A8" s="184" t="s">
        <v>389</v>
      </c>
      <c r="B8" s="180" t="s">
        <v>4</v>
      </c>
      <c r="C8" s="161" t="s">
        <v>5</v>
      </c>
    </row>
    <row r="9" spans="1:3" ht="24" customHeight="1">
      <c r="A9" s="184"/>
      <c r="B9" s="180"/>
      <c r="C9" s="161"/>
    </row>
    <row r="10" spans="1:3" ht="15.75">
      <c r="A10" s="5" t="s">
        <v>38</v>
      </c>
      <c r="B10" s="1"/>
      <c r="C10" s="1"/>
    </row>
    <row r="11" spans="1:3" ht="15.75">
      <c r="A11" s="1" t="s">
        <v>390</v>
      </c>
      <c r="B11" s="1">
        <v>3000</v>
      </c>
      <c r="C11" s="1">
        <v>3415</v>
      </c>
    </row>
    <row r="12" spans="1:3" ht="15.75">
      <c r="A12" s="1" t="s">
        <v>391</v>
      </c>
      <c r="B12" s="1">
        <v>1500</v>
      </c>
      <c r="C12" s="1">
        <v>1420</v>
      </c>
    </row>
    <row r="13" spans="1:3" ht="15.75">
      <c r="A13" s="1" t="s">
        <v>392</v>
      </c>
      <c r="B13" s="1">
        <v>14500</v>
      </c>
      <c r="C13" s="1">
        <v>13560</v>
      </c>
    </row>
    <row r="14" spans="1:3" ht="15.75">
      <c r="A14" s="1" t="s">
        <v>393</v>
      </c>
      <c r="B14" s="1">
        <v>14500</v>
      </c>
      <c r="C14" s="1">
        <v>252</v>
      </c>
    </row>
    <row r="15" spans="1:3" ht="15.75">
      <c r="A15" s="1" t="s">
        <v>394</v>
      </c>
      <c r="B15" s="1">
        <v>10000</v>
      </c>
      <c r="C15" s="1">
        <v>10598</v>
      </c>
    </row>
    <row r="16" spans="1:3" ht="15.75">
      <c r="A16" s="1" t="s">
        <v>395</v>
      </c>
      <c r="B16" s="1">
        <v>2000</v>
      </c>
      <c r="C16" s="1">
        <v>1220</v>
      </c>
    </row>
    <row r="17" spans="1:3" ht="15.75">
      <c r="A17" s="1" t="s">
        <v>396</v>
      </c>
      <c r="B17" s="1">
        <v>14500</v>
      </c>
      <c r="C17" s="1">
        <v>5417</v>
      </c>
    </row>
    <row r="18" spans="1:3" ht="15.75">
      <c r="A18" s="1" t="s">
        <v>397</v>
      </c>
      <c r="B18" s="1">
        <v>3000</v>
      </c>
      <c r="C18" s="1">
        <v>3014</v>
      </c>
    </row>
    <row r="19" spans="1:3" ht="15.75">
      <c r="A19" s="1" t="s">
        <v>426</v>
      </c>
      <c r="B19" s="1"/>
      <c r="C19" s="1">
        <v>10000</v>
      </c>
    </row>
    <row r="20" spans="1:3" ht="15.75">
      <c r="A20" s="1" t="s">
        <v>427</v>
      </c>
      <c r="B20" s="1"/>
      <c r="C20" s="1">
        <v>421</v>
      </c>
    </row>
    <row r="21" spans="1:3" ht="15.75">
      <c r="A21" s="1" t="s">
        <v>428</v>
      </c>
      <c r="B21" s="1"/>
      <c r="C21" s="1">
        <v>123</v>
      </c>
    </row>
    <row r="22" spans="1:3" ht="15.75">
      <c r="A22" s="1" t="s">
        <v>398</v>
      </c>
      <c r="B22" s="1"/>
      <c r="C22" s="1">
        <v>13349</v>
      </c>
    </row>
    <row r="23" spans="1:3" ht="15.75">
      <c r="A23" s="139" t="s">
        <v>399</v>
      </c>
      <c r="B23" s="139">
        <f>SUM(B11:B22)</f>
        <v>63000</v>
      </c>
      <c r="C23" s="139">
        <f>SUM(C11:C22)</f>
        <v>62789</v>
      </c>
    </row>
    <row r="24" spans="1:3" ht="15.75">
      <c r="A24" s="1"/>
      <c r="B24" s="1"/>
      <c r="C24" s="1"/>
    </row>
    <row r="25" spans="1:3" ht="15.75">
      <c r="A25" s="5" t="s">
        <v>40</v>
      </c>
      <c r="B25" s="1"/>
      <c r="C25" s="1"/>
    </row>
    <row r="26" spans="1:3" ht="15.75">
      <c r="A26" s="1" t="s">
        <v>400</v>
      </c>
      <c r="B26" s="1">
        <v>500</v>
      </c>
      <c r="C26" s="1">
        <v>394</v>
      </c>
    </row>
    <row r="27" spans="1:3" ht="15.75">
      <c r="A27" s="1" t="s">
        <v>401</v>
      </c>
      <c r="B27" s="1">
        <v>3000</v>
      </c>
      <c r="C27" s="1">
        <v>2362</v>
      </c>
    </row>
    <row r="28" spans="1:3" ht="15.75">
      <c r="A28" s="1" t="s">
        <v>402</v>
      </c>
      <c r="B28" s="1">
        <v>14000</v>
      </c>
      <c r="C28" s="1">
        <v>2488</v>
      </c>
    </row>
    <row r="29" spans="1:3" ht="15.75">
      <c r="A29" s="1" t="s">
        <v>403</v>
      </c>
      <c r="B29" s="1">
        <v>3000</v>
      </c>
      <c r="C29" s="1">
        <v>5065</v>
      </c>
    </row>
    <row r="30" spans="1:3" ht="15.75">
      <c r="A30" s="1" t="s">
        <v>404</v>
      </c>
      <c r="B30" s="1">
        <v>5000</v>
      </c>
      <c r="C30" s="1">
        <v>9058</v>
      </c>
    </row>
    <row r="31" spans="1:3" ht="15.75">
      <c r="A31" s="1" t="s">
        <v>405</v>
      </c>
      <c r="B31" s="1">
        <v>500</v>
      </c>
      <c r="C31" s="1">
        <v>394</v>
      </c>
    </row>
    <row r="32" spans="1:3" ht="15.75">
      <c r="A32" s="1" t="s">
        <v>406</v>
      </c>
      <c r="B32" s="1">
        <v>2000</v>
      </c>
      <c r="C32" s="1">
        <v>3736</v>
      </c>
    </row>
    <row r="33" spans="1:3" ht="15.75">
      <c r="A33" s="1" t="s">
        <v>407</v>
      </c>
      <c r="B33" s="1">
        <v>6000</v>
      </c>
      <c r="C33" s="1">
        <v>4724</v>
      </c>
    </row>
    <row r="34" spans="1:3" ht="15.75">
      <c r="A34" s="1" t="s">
        <v>408</v>
      </c>
      <c r="B34" s="1"/>
      <c r="C34" s="1">
        <v>355</v>
      </c>
    </row>
    <row r="35" spans="1:3" ht="15.75">
      <c r="A35" s="1" t="s">
        <v>429</v>
      </c>
      <c r="B35" s="1"/>
      <c r="C35" s="1">
        <v>198</v>
      </c>
    </row>
    <row r="36" spans="1:3" ht="15.75">
      <c r="A36" s="1" t="s">
        <v>409</v>
      </c>
      <c r="B36" s="1"/>
      <c r="C36" s="1">
        <v>7768</v>
      </c>
    </row>
    <row r="37" spans="1:3" ht="15.75">
      <c r="A37" s="139" t="s">
        <v>410</v>
      </c>
      <c r="B37" s="139">
        <f>SUM(B26:B36)</f>
        <v>34000</v>
      </c>
      <c r="C37" s="139">
        <f>SUM(C26:C36)</f>
        <v>36542</v>
      </c>
    </row>
    <row r="38" spans="1:3" ht="15.75">
      <c r="A38" s="1"/>
      <c r="B38" s="1"/>
      <c r="C38" s="1"/>
    </row>
    <row r="39" spans="1:3" ht="15.75">
      <c r="A39" s="5" t="s">
        <v>411</v>
      </c>
      <c r="B39" s="5">
        <f>B23+B37</f>
        <v>97000</v>
      </c>
      <c r="C39" s="5">
        <f>C23+C37</f>
        <v>99331</v>
      </c>
    </row>
    <row r="40" spans="1:3" ht="15.75">
      <c r="A40" s="1"/>
      <c r="B40" s="1"/>
      <c r="C40" s="1"/>
    </row>
    <row r="41" spans="1:3" ht="15.75">
      <c r="A41" s="1"/>
      <c r="B41" s="1"/>
      <c r="C41" s="1"/>
    </row>
    <row r="42" spans="1:3" ht="15.75">
      <c r="A42" s="1"/>
      <c r="B42" s="1"/>
      <c r="C42" s="1"/>
    </row>
    <row r="43" spans="1:3" ht="15.75">
      <c r="A43" s="1"/>
      <c r="B43" s="1"/>
      <c r="C43" s="1"/>
    </row>
    <row r="44" spans="1:3" ht="15.75">
      <c r="A44" s="1"/>
      <c r="B44" s="1"/>
      <c r="C44" s="1"/>
    </row>
    <row r="45" spans="1:3" ht="15.75">
      <c r="A45" s="1"/>
      <c r="B45" s="1"/>
      <c r="C45" s="1"/>
    </row>
    <row r="46" spans="1:3" ht="15.75">
      <c r="A46" s="1"/>
      <c r="B46" s="1"/>
      <c r="C46" s="1"/>
    </row>
    <row r="47" spans="1:3" ht="15.75">
      <c r="A47" s="1"/>
      <c r="B47" s="1"/>
      <c r="C47" s="1"/>
    </row>
    <row r="48" spans="1:3" ht="15.75">
      <c r="A48" s="1"/>
      <c r="B48" s="1"/>
      <c r="C48" s="1"/>
    </row>
    <row r="49" spans="1:3" ht="15.75">
      <c r="A49" s="1"/>
      <c r="B49" s="1"/>
      <c r="C49" s="1"/>
    </row>
  </sheetData>
  <sheetProtection selectLockedCells="1" selectUnlockedCells="1"/>
  <mergeCells count="9">
    <mergeCell ref="A1:C1"/>
    <mergeCell ref="A2:C2"/>
    <mergeCell ref="A4:C4"/>
    <mergeCell ref="A8:A9"/>
    <mergeCell ref="B8:B9"/>
    <mergeCell ref="C8:C9"/>
    <mergeCell ref="A5:C5"/>
    <mergeCell ref="A6:C6"/>
    <mergeCell ref="A7:C7"/>
  </mergeCells>
  <printOptions headings="1"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4.57421875" style="1" customWidth="1"/>
    <col min="2" max="2" width="35.140625" style="1" customWidth="1"/>
    <col min="3" max="3" width="11.8515625" style="1" customWidth="1"/>
    <col min="4" max="4" width="11.00390625" style="1" customWidth="1"/>
    <col min="5" max="5" width="10.7109375" style="1" customWidth="1"/>
    <col min="6" max="6" width="11.8515625" style="1" customWidth="1"/>
    <col min="7" max="16384" width="9.140625" style="1" customWidth="1"/>
  </cols>
  <sheetData>
    <row r="1" spans="1:6" ht="15.75">
      <c r="A1" s="187"/>
      <c r="B1" s="187"/>
      <c r="C1" s="187"/>
      <c r="D1" s="187"/>
      <c r="E1" s="187"/>
      <c r="F1" s="187"/>
    </row>
    <row r="2" spans="1:6" ht="15.75">
      <c r="A2" s="186" t="s">
        <v>452</v>
      </c>
      <c r="B2" s="186"/>
      <c r="C2" s="186"/>
      <c r="D2" s="186"/>
      <c r="E2" s="186"/>
      <c r="F2" s="186"/>
    </row>
    <row r="3" spans="2:5" ht="15.75">
      <c r="B3" s="140"/>
      <c r="C3" s="140"/>
      <c r="D3" s="140"/>
      <c r="E3" s="140"/>
    </row>
    <row r="4" spans="1:6" ht="15.75">
      <c r="A4" s="188" t="s">
        <v>0</v>
      </c>
      <c r="B4" s="188"/>
      <c r="C4" s="188"/>
      <c r="D4" s="188"/>
      <c r="E4" s="188"/>
      <c r="F4" s="188"/>
    </row>
    <row r="5" spans="1:6" ht="15.75">
      <c r="A5" s="188" t="s">
        <v>412</v>
      </c>
      <c r="B5" s="188"/>
      <c r="C5" s="188"/>
      <c r="D5" s="188"/>
      <c r="E5" s="188"/>
      <c r="F5" s="188"/>
    </row>
    <row r="6" spans="2:5" ht="15.75">
      <c r="B6" s="188"/>
      <c r="C6" s="188"/>
      <c r="D6" s="188"/>
      <c r="E6" s="188"/>
    </row>
    <row r="7" spans="2:6" ht="15.75">
      <c r="B7" s="141"/>
      <c r="C7" s="189" t="s">
        <v>2</v>
      </c>
      <c r="D7" s="189"/>
      <c r="E7" s="189"/>
      <c r="F7" s="189"/>
    </row>
    <row r="8" spans="1:6" ht="15.75" customHeight="1">
      <c r="A8" s="190" t="s">
        <v>3</v>
      </c>
      <c r="B8" s="191"/>
      <c r="C8" s="194" t="s">
        <v>413</v>
      </c>
      <c r="D8" s="194" t="s">
        <v>414</v>
      </c>
      <c r="E8" s="196" t="s">
        <v>444</v>
      </c>
      <c r="F8" s="198" t="s">
        <v>5</v>
      </c>
    </row>
    <row r="9" spans="1:6" ht="15.75">
      <c r="A9" s="192"/>
      <c r="B9" s="193"/>
      <c r="C9" s="195"/>
      <c r="D9" s="195"/>
      <c r="E9" s="197"/>
      <c r="F9" s="199"/>
    </row>
    <row r="10" spans="1:6" ht="15.75">
      <c r="A10" s="33" t="s">
        <v>7</v>
      </c>
      <c r="B10" s="28" t="s">
        <v>416</v>
      </c>
      <c r="C10" s="28">
        <v>246644</v>
      </c>
      <c r="D10" s="28">
        <v>141095</v>
      </c>
      <c r="E10" s="141">
        <v>102589</v>
      </c>
      <c r="F10" s="1">
        <v>135637</v>
      </c>
    </row>
    <row r="11" spans="1:6" ht="15.75">
      <c r="A11" s="33" t="s">
        <v>9</v>
      </c>
      <c r="B11" s="28" t="s">
        <v>10</v>
      </c>
      <c r="C11" s="28">
        <v>141467</v>
      </c>
      <c r="D11" s="28">
        <v>106222</v>
      </c>
      <c r="E11" s="141">
        <v>96800</v>
      </c>
      <c r="F11" s="1">
        <v>96800</v>
      </c>
    </row>
    <row r="12" spans="1:6" ht="15.75">
      <c r="A12" s="33" t="s">
        <v>11</v>
      </c>
      <c r="B12" s="28" t="s">
        <v>12</v>
      </c>
      <c r="C12" s="28">
        <v>137972</v>
      </c>
      <c r="D12" s="28">
        <v>113018</v>
      </c>
      <c r="E12" s="141">
        <v>90145</v>
      </c>
      <c r="F12" s="1">
        <v>112744</v>
      </c>
    </row>
    <row r="13" spans="1:6" ht="15.75">
      <c r="A13" s="33" t="s">
        <v>13</v>
      </c>
      <c r="B13" s="28" t="s">
        <v>14</v>
      </c>
      <c r="C13" s="28">
        <v>1170</v>
      </c>
      <c r="D13" s="28">
        <v>125</v>
      </c>
      <c r="E13" s="28">
        <v>3304</v>
      </c>
      <c r="F13" s="1">
        <v>350</v>
      </c>
    </row>
    <row r="14" spans="1:6" ht="15.75">
      <c r="A14" s="142"/>
      <c r="B14" s="139" t="s">
        <v>417</v>
      </c>
      <c r="C14" s="139">
        <f>SUM(C10:C13)</f>
        <v>527253</v>
      </c>
      <c r="D14" s="139">
        <f>SUM(D10:D13)</f>
        <v>360460</v>
      </c>
      <c r="E14" s="139">
        <f>SUM(E10:E13)</f>
        <v>292838</v>
      </c>
      <c r="F14" s="139">
        <f>SUM(F10:F13)</f>
        <v>345531</v>
      </c>
    </row>
    <row r="15" spans="1:5" ht="15.75">
      <c r="A15" s="28"/>
      <c r="B15" s="28"/>
      <c r="C15" s="28"/>
      <c r="D15" s="28"/>
      <c r="E15" s="28"/>
    </row>
    <row r="16" spans="1:5" ht="15.75">
      <c r="A16" s="28"/>
      <c r="B16" s="28"/>
      <c r="C16" s="28"/>
      <c r="D16" s="28"/>
      <c r="E16" s="28"/>
    </row>
    <row r="17" spans="1:6" ht="15.75">
      <c r="A17" s="33" t="s">
        <v>26</v>
      </c>
      <c r="B17" s="52" t="s">
        <v>201</v>
      </c>
      <c r="C17" s="79">
        <v>157154</v>
      </c>
      <c r="D17" s="79">
        <v>90467</v>
      </c>
      <c r="E17" s="28">
        <v>65691</v>
      </c>
      <c r="F17" s="1">
        <v>79917</v>
      </c>
    </row>
    <row r="18" spans="1:6" ht="15.75">
      <c r="A18" s="33" t="s">
        <v>28</v>
      </c>
      <c r="B18" s="52" t="s">
        <v>418</v>
      </c>
      <c r="C18" s="94">
        <v>39443</v>
      </c>
      <c r="D18" s="143">
        <v>21667</v>
      </c>
      <c r="E18" s="28">
        <v>17429</v>
      </c>
      <c r="F18" s="1">
        <v>20441</v>
      </c>
    </row>
    <row r="19" spans="1:6" ht="15.75">
      <c r="A19" s="33" t="s">
        <v>30</v>
      </c>
      <c r="B19" s="52" t="s">
        <v>31</v>
      </c>
      <c r="C19" s="79">
        <v>167494</v>
      </c>
      <c r="D19" s="79">
        <v>119596</v>
      </c>
      <c r="E19" s="28">
        <v>121140</v>
      </c>
      <c r="F19" s="1">
        <v>152186</v>
      </c>
    </row>
    <row r="20" spans="1:6" ht="15.75">
      <c r="A20" s="144" t="s">
        <v>32</v>
      </c>
      <c r="B20" s="52" t="s">
        <v>358</v>
      </c>
      <c r="C20" s="79">
        <v>8566</v>
      </c>
      <c r="D20" s="79">
        <v>7883</v>
      </c>
      <c r="E20" s="28">
        <v>9100</v>
      </c>
      <c r="F20" s="1">
        <v>10197</v>
      </c>
    </row>
    <row r="21" spans="1:6" ht="15.75">
      <c r="A21" s="144" t="s">
        <v>34</v>
      </c>
      <c r="B21" s="52" t="s">
        <v>35</v>
      </c>
      <c r="C21" s="79">
        <v>6536</v>
      </c>
      <c r="D21" s="79">
        <v>66954</v>
      </c>
      <c r="E21" s="28">
        <v>171976</v>
      </c>
      <c r="F21" s="1">
        <v>151775</v>
      </c>
    </row>
    <row r="22" spans="1:6" ht="15.75">
      <c r="A22" s="139"/>
      <c r="B22" s="145" t="s">
        <v>419</v>
      </c>
      <c r="C22" s="139">
        <f>SUM(C17:C21)</f>
        <v>379193</v>
      </c>
      <c r="D22" s="139">
        <f>SUM(D17:D21)</f>
        <v>306567</v>
      </c>
      <c r="E22" s="139">
        <f>SUM(E17:E21)</f>
        <v>385336</v>
      </c>
      <c r="F22" s="139">
        <f>SUM(F17:F21)</f>
        <v>414516</v>
      </c>
    </row>
    <row r="23" spans="1:5" ht="15.75">
      <c r="A23" s="33"/>
      <c r="B23" s="28"/>
      <c r="C23" s="28"/>
      <c r="D23" s="28"/>
      <c r="E23" s="28"/>
    </row>
    <row r="24" spans="1:6" ht="15.75">
      <c r="A24" s="33" t="s">
        <v>23</v>
      </c>
      <c r="B24" s="28" t="s">
        <v>22</v>
      </c>
      <c r="C24" s="28">
        <v>399088</v>
      </c>
      <c r="D24" s="28">
        <v>118904</v>
      </c>
      <c r="E24" s="28">
        <v>193900</v>
      </c>
      <c r="F24" s="1">
        <v>232515</v>
      </c>
    </row>
    <row r="25" spans="1:6" ht="15.75">
      <c r="A25" s="142"/>
      <c r="B25" s="139" t="s">
        <v>420</v>
      </c>
      <c r="C25" s="139">
        <f>SUM(C24)</f>
        <v>399088</v>
      </c>
      <c r="D25" s="139">
        <f>SUM(D24)</f>
        <v>118904</v>
      </c>
      <c r="E25" s="139">
        <f>SUM(E24)</f>
        <v>193900</v>
      </c>
      <c r="F25" s="139">
        <f>SUM(F24)</f>
        <v>232515</v>
      </c>
    </row>
    <row r="27" spans="1:6" ht="15.75">
      <c r="A27" s="146" t="s">
        <v>44</v>
      </c>
      <c r="B27" s="1" t="s">
        <v>43</v>
      </c>
      <c r="C27" s="1">
        <v>447947</v>
      </c>
      <c r="D27" s="1">
        <v>238603</v>
      </c>
      <c r="E27" s="1">
        <v>0</v>
      </c>
      <c r="F27" s="1">
        <v>60000</v>
      </c>
    </row>
    <row r="28" spans="1:6" ht="15.75">
      <c r="A28" s="142"/>
      <c r="B28" s="139" t="s">
        <v>421</v>
      </c>
      <c r="C28" s="139">
        <f>SUM(C27)</f>
        <v>447947</v>
      </c>
      <c r="D28" s="139">
        <f>SUM(D27)</f>
        <v>238603</v>
      </c>
      <c r="E28" s="139">
        <f>SUM(E27)</f>
        <v>0</v>
      </c>
      <c r="F28" s="139">
        <f>SUM(F27)</f>
        <v>60000</v>
      </c>
    </row>
  </sheetData>
  <sheetProtection selectLockedCells="1" selectUnlockedCells="1"/>
  <mergeCells count="11">
    <mergeCell ref="A8:B9"/>
    <mergeCell ref="C8:C9"/>
    <mergeCell ref="D8:D9"/>
    <mergeCell ref="E8:E9"/>
    <mergeCell ref="F8:F9"/>
    <mergeCell ref="A2:F2"/>
    <mergeCell ref="A1:F1"/>
    <mergeCell ref="A4:F4"/>
    <mergeCell ref="A5:F5"/>
    <mergeCell ref="B6:E6"/>
    <mergeCell ref="C7:F7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11.140625" style="1" customWidth="1"/>
    <col min="4" max="4" width="11.00390625" style="1" customWidth="1"/>
    <col min="5" max="5" width="11.140625" style="1" customWidth="1"/>
    <col min="6" max="6" width="13.00390625" style="1" customWidth="1"/>
    <col min="7" max="16384" width="9.140625" style="1" customWidth="1"/>
  </cols>
  <sheetData>
    <row r="1" spans="1:6" ht="15.75" customHeight="1">
      <c r="A1" s="187"/>
      <c r="B1" s="187"/>
      <c r="C1" s="187"/>
      <c r="D1" s="187"/>
      <c r="E1" s="187"/>
      <c r="F1" s="187"/>
    </row>
    <row r="2" spans="1:6" ht="15.75" customHeight="1">
      <c r="A2" s="186" t="s">
        <v>445</v>
      </c>
      <c r="B2" s="186"/>
      <c r="C2" s="186"/>
      <c r="D2" s="186"/>
      <c r="E2" s="186"/>
      <c r="F2" s="186"/>
    </row>
    <row r="3" spans="2:5" ht="15.75" customHeight="1">
      <c r="B3" s="140"/>
      <c r="C3" s="140"/>
      <c r="D3" s="140"/>
      <c r="E3" s="140"/>
    </row>
    <row r="4" spans="1:6" ht="15.75" customHeight="1">
      <c r="A4" s="188" t="s">
        <v>0</v>
      </c>
      <c r="B4" s="188"/>
      <c r="C4" s="188"/>
      <c r="D4" s="188"/>
      <c r="E4" s="188"/>
      <c r="F4" s="188"/>
    </row>
    <row r="5" spans="1:6" ht="15.75" customHeight="1">
      <c r="A5" s="188" t="s">
        <v>422</v>
      </c>
      <c r="B5" s="188"/>
      <c r="C5" s="188"/>
      <c r="D5" s="188"/>
      <c r="E5" s="188"/>
      <c r="F5" s="188"/>
    </row>
    <row r="6" spans="2:5" ht="15.75" customHeight="1">
      <c r="B6" s="188"/>
      <c r="C6" s="188"/>
      <c r="D6" s="188"/>
      <c r="E6" s="188"/>
    </row>
    <row r="7" spans="2:6" ht="15.75" customHeight="1">
      <c r="B7" s="141"/>
      <c r="C7" s="188" t="s">
        <v>2</v>
      </c>
      <c r="D7" s="188"/>
      <c r="E7" s="188"/>
      <c r="F7" s="188"/>
    </row>
    <row r="8" spans="1:6" ht="15.75" customHeight="1">
      <c r="A8" s="159" t="s">
        <v>3</v>
      </c>
      <c r="B8" s="159"/>
      <c r="C8" s="200" t="s">
        <v>413</v>
      </c>
      <c r="D8" s="200" t="s">
        <v>414</v>
      </c>
      <c r="E8" s="201" t="s">
        <v>415</v>
      </c>
      <c r="F8" s="160" t="s">
        <v>5</v>
      </c>
    </row>
    <row r="9" spans="1:6" ht="15.75" customHeight="1">
      <c r="A9" s="159"/>
      <c r="B9" s="159"/>
      <c r="C9" s="200"/>
      <c r="D9" s="200"/>
      <c r="E9" s="201"/>
      <c r="F9" s="160"/>
    </row>
    <row r="10" spans="1:6" ht="15.75" customHeight="1">
      <c r="A10" s="5" t="s">
        <v>16</v>
      </c>
      <c r="B10" s="1" t="s">
        <v>17</v>
      </c>
      <c r="C10" s="1">
        <v>41967</v>
      </c>
      <c r="D10" s="1">
        <v>291</v>
      </c>
      <c r="E10" s="1">
        <v>0</v>
      </c>
      <c r="F10" s="1">
        <v>41</v>
      </c>
    </row>
    <row r="11" spans="1:6" ht="15.75" customHeight="1">
      <c r="A11" s="5" t="s">
        <v>18</v>
      </c>
      <c r="B11" s="1" t="s">
        <v>19</v>
      </c>
      <c r="C11" s="1">
        <v>26648</v>
      </c>
      <c r="D11" s="1">
        <v>54376</v>
      </c>
      <c r="E11" s="1">
        <v>600</v>
      </c>
      <c r="F11" s="1">
        <v>600</v>
      </c>
    </row>
    <row r="12" spans="1:6" ht="15.75" customHeight="1">
      <c r="A12" s="5" t="s">
        <v>20</v>
      </c>
      <c r="B12" s="1" t="s">
        <v>423</v>
      </c>
      <c r="F12" s="1">
        <v>168</v>
      </c>
    </row>
    <row r="13" spans="1:6" ht="15.75" customHeight="1">
      <c r="A13" s="139"/>
      <c r="B13" s="139" t="s">
        <v>424</v>
      </c>
      <c r="C13" s="139">
        <f>SUM(C10:C11)</f>
        <v>68615</v>
      </c>
      <c r="D13" s="139">
        <f>SUM(D10:D11)</f>
        <v>54667</v>
      </c>
      <c r="E13" s="139">
        <f>SUM(E10:E11)</f>
        <v>600</v>
      </c>
      <c r="F13" s="139">
        <f>SUM(F10:F12)</f>
        <v>809</v>
      </c>
    </row>
    <row r="14" ht="15.75" customHeight="1">
      <c r="A14" s="5"/>
    </row>
    <row r="15" ht="15.75" customHeight="1">
      <c r="A15" s="5"/>
    </row>
    <row r="16" spans="1:6" ht="15.75" customHeight="1">
      <c r="A16" s="5" t="s">
        <v>37</v>
      </c>
      <c r="B16" s="72" t="s">
        <v>38</v>
      </c>
      <c r="C16" s="71">
        <v>67567</v>
      </c>
      <c r="D16" s="71">
        <v>10948</v>
      </c>
      <c r="E16" s="1">
        <v>63000</v>
      </c>
      <c r="F16" s="1">
        <v>62789</v>
      </c>
    </row>
    <row r="17" spans="1:6" ht="15.75" customHeight="1">
      <c r="A17" s="5" t="s">
        <v>39</v>
      </c>
      <c r="B17" s="72" t="s">
        <v>40</v>
      </c>
      <c r="C17" s="71"/>
      <c r="D17" s="71">
        <v>13860</v>
      </c>
      <c r="E17" s="1">
        <v>34000</v>
      </c>
      <c r="F17" s="1">
        <v>36542</v>
      </c>
    </row>
    <row r="18" spans="1:6" ht="15.75" customHeight="1">
      <c r="A18" s="5" t="s">
        <v>41</v>
      </c>
      <c r="B18" s="72" t="s">
        <v>42</v>
      </c>
      <c r="C18" s="71">
        <v>2495</v>
      </c>
      <c r="D18" s="71">
        <v>1756</v>
      </c>
      <c r="E18" s="1">
        <v>5002</v>
      </c>
      <c r="F18" s="1">
        <v>5008</v>
      </c>
    </row>
    <row r="19" spans="1:6" ht="15.75" customHeight="1">
      <c r="A19" s="142"/>
      <c r="B19" s="139" t="s">
        <v>425</v>
      </c>
      <c r="C19" s="139">
        <f>SUM(C16:C18)</f>
        <v>70062</v>
      </c>
      <c r="D19" s="139">
        <f>SUM(D16:D18)</f>
        <v>26564</v>
      </c>
      <c r="E19" s="139">
        <f>SUM(E16:E18)</f>
        <v>102002</v>
      </c>
      <c r="F19" s="139">
        <f>SUM(F16:F18)</f>
        <v>104339</v>
      </c>
    </row>
    <row r="20" ht="15.75" customHeight="1"/>
    <row r="21" ht="15.75" customHeight="1">
      <c r="B21" s="5"/>
    </row>
    <row r="22" spans="1:6" ht="15.75" customHeight="1">
      <c r="A22" s="5"/>
      <c r="B22" s="5" t="s">
        <v>154</v>
      </c>
      <c r="C22" s="5">
        <v>994956</v>
      </c>
      <c r="D22" s="5">
        <v>538031</v>
      </c>
      <c r="E22" s="5">
        <v>487338</v>
      </c>
      <c r="F22" s="5">
        <v>578855</v>
      </c>
    </row>
    <row r="23" spans="1:5" ht="15.75" customHeight="1">
      <c r="A23" s="5"/>
      <c r="B23" s="5"/>
      <c r="C23" s="5"/>
      <c r="D23" s="5"/>
      <c r="E23" s="5"/>
    </row>
    <row r="24" spans="1:6" ht="15.75" customHeight="1">
      <c r="A24" s="5"/>
      <c r="B24" s="5" t="s">
        <v>385</v>
      </c>
      <c r="C24" s="5">
        <v>897202</v>
      </c>
      <c r="D24" s="5">
        <v>571734</v>
      </c>
      <c r="E24" s="5">
        <v>487338</v>
      </c>
      <c r="F24" s="5">
        <v>578855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 selectLockedCells="1" selectUnlockedCells="1"/>
  <mergeCells count="11">
    <mergeCell ref="A8:B9"/>
    <mergeCell ref="C8:C9"/>
    <mergeCell ref="D8:D9"/>
    <mergeCell ref="E8:E9"/>
    <mergeCell ref="F8:F9"/>
    <mergeCell ref="A2:F2"/>
    <mergeCell ref="A1:F1"/>
    <mergeCell ref="A4:F4"/>
    <mergeCell ref="A5:F5"/>
    <mergeCell ref="B6:E6"/>
    <mergeCell ref="C7:F7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judit</cp:lastModifiedBy>
  <cp:lastPrinted>2015-10-13T08:20:21Z</cp:lastPrinted>
  <dcterms:created xsi:type="dcterms:W3CDTF">2015-02-09T07:58:10Z</dcterms:created>
  <dcterms:modified xsi:type="dcterms:W3CDTF">2015-10-13T08:36:16Z</dcterms:modified>
  <cp:category/>
  <cp:version/>
  <cp:contentType/>
  <cp:contentStatus/>
</cp:coreProperties>
</file>